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D\Immunization\"/>
    </mc:Choice>
  </mc:AlternateContent>
  <xr:revisionPtr revIDLastSave="0" documentId="13_ncr:1_{690B85B1-DAB5-4248-832E-6B1969D7171C}" xr6:coauthVersionLast="46" xr6:coauthVersionMax="47" xr10:uidLastSave="{00000000-0000-0000-0000-000000000000}"/>
  <bookViews>
    <workbookView xWindow="-120" yWindow="-120" windowWidth="20730" windowHeight="11040" tabRatio="758" activeTab="3" xr2:uid="{079F8BA4-4C5A-42FB-A254-6ADABD4CDF57}"/>
  </bookViews>
  <sheets>
    <sheet name="Dashboard" sheetId="5" r:id="rId1"/>
    <sheet name="Summary_1" sheetId="7" r:id="rId2"/>
    <sheet name="Top" sheetId="8" r:id="rId3"/>
    <sheet name="Type_Distributed_Gap" sheetId="9" r:id="rId4"/>
    <sheet name="Summary" sheetId="1" r:id="rId5"/>
    <sheet name="By_vaccine_type" sheetId="4" r:id="rId6"/>
    <sheet name="Details" sheetId="2" r:id="rId7"/>
    <sheet name="Vaccine_PHLMC" sheetId="6" r:id="rId8"/>
  </sheets>
  <definedNames>
    <definedName name="_xlnm.Print_Area" localSheetId="4">Summary!$A$1:$Y$99</definedName>
    <definedName name="_xlnm.Print_Area" localSheetId="1">Summary_1!$A$1:$L$15</definedName>
    <definedName name="_xlnm.Print_Area" localSheetId="2">Top!$A$1:$K$37</definedName>
    <definedName name="_xlnm.Print_Area" localSheetId="3">Type_Distributed_Gap!$A$1:$O$45</definedName>
    <definedName name="_xlnm.Print_Titles" localSheetId="4">Summary!$1:$2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5" l="1"/>
  <c r="H15" i="5"/>
  <c r="H16" i="5"/>
  <c r="H17" i="5"/>
  <c r="H18" i="5"/>
  <c r="H13" i="5"/>
  <c r="G14" i="5"/>
  <c r="G15" i="5"/>
  <c r="G16" i="5"/>
  <c r="G17" i="5"/>
  <c r="G13" i="5"/>
  <c r="G9" i="5"/>
  <c r="I30" i="9"/>
  <c r="J30" i="9"/>
  <c r="K30" i="9"/>
  <c r="M30" i="9"/>
  <c r="H30" i="9"/>
  <c r="O5" i="9"/>
  <c r="O6" i="9"/>
  <c r="O7" i="9"/>
  <c r="O8" i="9"/>
  <c r="O9" i="9"/>
  <c r="O10" i="9"/>
  <c r="O11" i="9"/>
  <c r="O12" i="9"/>
  <c r="O13" i="9"/>
  <c r="O14" i="9"/>
  <c r="O15" i="9"/>
  <c r="B4" i="9"/>
  <c r="G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23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4" i="8"/>
  <c r="L6" i="7"/>
  <c r="L7" i="7"/>
  <c r="L8" i="7"/>
  <c r="L9" i="7"/>
  <c r="L10" i="7"/>
  <c r="L11" i="7"/>
  <c r="L12" i="7"/>
  <c r="L13" i="7"/>
  <c r="L14" i="7"/>
  <c r="L15" i="7"/>
  <c r="L5" i="7"/>
  <c r="L4" i="7" s="1"/>
  <c r="B4" i="7"/>
  <c r="Z19" i="4"/>
  <c r="AF19" i="4" s="1"/>
  <c r="Z23" i="4"/>
  <c r="AF23" i="4" s="1"/>
  <c r="Z27" i="4"/>
  <c r="AF27" i="4" s="1"/>
  <c r="Q17" i="4"/>
  <c r="R17" i="4"/>
  <c r="S17" i="4"/>
  <c r="T17" i="4"/>
  <c r="U17" i="4"/>
  <c r="P17" i="4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4" i="1"/>
  <c r="V100" i="2"/>
  <c r="W100" i="2"/>
  <c r="X100" i="2"/>
  <c r="M5" i="4"/>
  <c r="M6" i="4"/>
  <c r="M7" i="4"/>
  <c r="M8" i="4"/>
  <c r="M9" i="4"/>
  <c r="M10" i="4"/>
  <c r="M11" i="4"/>
  <c r="M12" i="4"/>
  <c r="M13" i="4"/>
  <c r="M14" i="4"/>
  <c r="M15" i="4"/>
  <c r="M16" i="4"/>
  <c r="AB5" i="4" s="1"/>
  <c r="K6" i="7" s="1"/>
  <c r="M17" i="4"/>
  <c r="M18" i="4"/>
  <c r="M19" i="4"/>
  <c r="M20" i="4"/>
  <c r="M21" i="4"/>
  <c r="AB6" i="4" s="1"/>
  <c r="K7" i="7" s="1"/>
  <c r="M22" i="4"/>
  <c r="M23" i="4"/>
  <c r="M24" i="4"/>
  <c r="M25" i="4"/>
  <c r="M26" i="4"/>
  <c r="M27" i="4"/>
  <c r="AB7" i="4" s="1"/>
  <c r="Z21" i="4" s="1"/>
  <c r="AF21" i="4" s="1"/>
  <c r="M28" i="4"/>
  <c r="M29" i="4"/>
  <c r="M30" i="4"/>
  <c r="M31" i="4"/>
  <c r="M32" i="4"/>
  <c r="M33" i="4"/>
  <c r="M34" i="4"/>
  <c r="AB8" i="4" s="1"/>
  <c r="K9" i="7" s="1"/>
  <c r="M35" i="4"/>
  <c r="M36" i="4"/>
  <c r="M37" i="4"/>
  <c r="M38" i="4"/>
  <c r="M39" i="4"/>
  <c r="M40" i="4"/>
  <c r="AB9" i="4" s="1"/>
  <c r="K10" i="7" s="1"/>
  <c r="M41" i="4"/>
  <c r="M42" i="4"/>
  <c r="M43" i="4"/>
  <c r="M44" i="4"/>
  <c r="M45" i="4"/>
  <c r="M46" i="4"/>
  <c r="M47" i="4"/>
  <c r="M48" i="4"/>
  <c r="M49" i="4"/>
  <c r="AB10" i="4" s="1"/>
  <c r="K11" i="7" s="1"/>
  <c r="M50" i="4"/>
  <c r="M51" i="4"/>
  <c r="M52" i="4"/>
  <c r="M53" i="4"/>
  <c r="M54" i="4"/>
  <c r="M55" i="4"/>
  <c r="M56" i="4"/>
  <c r="M57" i="4"/>
  <c r="M58" i="4"/>
  <c r="M59" i="4"/>
  <c r="M60" i="4"/>
  <c r="AB11" i="4" s="1"/>
  <c r="Z25" i="4" s="1"/>
  <c r="AF25" i="4" s="1"/>
  <c r="M61" i="4"/>
  <c r="M62" i="4"/>
  <c r="M63" i="4"/>
  <c r="M64" i="4"/>
  <c r="M65" i="4"/>
  <c r="M66" i="4"/>
  <c r="M67" i="4"/>
  <c r="M68" i="4"/>
  <c r="M69" i="4"/>
  <c r="AB12" i="4" s="1"/>
  <c r="K13" i="7" s="1"/>
  <c r="M70" i="4"/>
  <c r="M71" i="4"/>
  <c r="M72" i="4"/>
  <c r="M73" i="4"/>
  <c r="M74" i="4"/>
  <c r="M75" i="4"/>
  <c r="M76" i="4"/>
  <c r="M77" i="4"/>
  <c r="M78" i="4"/>
  <c r="M79" i="4"/>
  <c r="M80" i="4"/>
  <c r="M81" i="4"/>
  <c r="AB13" i="4" s="1"/>
  <c r="K14" i="7" s="1"/>
  <c r="M82" i="4"/>
  <c r="M83" i="4"/>
  <c r="M84" i="4"/>
  <c r="M85" i="4"/>
  <c r="M86" i="4"/>
  <c r="M87" i="4"/>
  <c r="M88" i="4"/>
  <c r="M89" i="4"/>
  <c r="AB14" i="4" s="1"/>
  <c r="K15" i="7" s="1"/>
  <c r="M90" i="4"/>
  <c r="M91" i="4"/>
  <c r="M92" i="4"/>
  <c r="M93" i="4"/>
  <c r="M94" i="4"/>
  <c r="M95" i="4"/>
  <c r="M96" i="4"/>
  <c r="M97" i="4"/>
  <c r="M98" i="4"/>
  <c r="M99" i="4"/>
  <c r="M4" i="4"/>
  <c r="AB4" i="4" s="1"/>
  <c r="Z18" i="4" s="1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B100" i="2"/>
  <c r="N19" i="1"/>
  <c r="N20" i="1"/>
  <c r="N21" i="1"/>
  <c r="X3" i="1"/>
  <c r="T31" i="1"/>
  <c r="T19" i="1"/>
  <c r="T20" i="1"/>
  <c r="T21" i="1"/>
  <c r="T22" i="1"/>
  <c r="T23" i="1"/>
  <c r="T24" i="1"/>
  <c r="T25" i="1"/>
  <c r="T26" i="1"/>
  <c r="T27" i="1"/>
  <c r="T28" i="1"/>
  <c r="T29" i="1"/>
  <c r="T30" i="1"/>
  <c r="T18" i="1"/>
  <c r="T17" i="1"/>
  <c r="K44" i="4"/>
  <c r="K45" i="4"/>
  <c r="K46" i="4"/>
  <c r="K47" i="4"/>
  <c r="K48" i="4"/>
  <c r="K49" i="4"/>
  <c r="L11" i="9" s="1"/>
  <c r="K50" i="4"/>
  <c r="K51" i="4"/>
  <c r="K52" i="4"/>
  <c r="K53" i="4"/>
  <c r="K54" i="4"/>
  <c r="K55" i="4"/>
  <c r="K56" i="4"/>
  <c r="K57" i="4"/>
  <c r="K58" i="4"/>
  <c r="K59" i="4"/>
  <c r="K60" i="4"/>
  <c r="L12" i="9" s="1"/>
  <c r="K61" i="4"/>
  <c r="K62" i="4"/>
  <c r="K63" i="4"/>
  <c r="K64" i="4"/>
  <c r="K65" i="4"/>
  <c r="K66" i="4"/>
  <c r="K67" i="4"/>
  <c r="K68" i="4"/>
  <c r="K69" i="4"/>
  <c r="L13" i="9" s="1"/>
  <c r="K70" i="4"/>
  <c r="K71" i="4"/>
  <c r="K72" i="4"/>
  <c r="K73" i="4"/>
  <c r="K74" i="4"/>
  <c r="K75" i="4"/>
  <c r="K76" i="4"/>
  <c r="K77" i="4"/>
  <c r="K78" i="4"/>
  <c r="K79" i="4"/>
  <c r="K80" i="4"/>
  <c r="K81" i="4"/>
  <c r="L14" i="9" s="1"/>
  <c r="K82" i="4"/>
  <c r="K83" i="4"/>
  <c r="K84" i="4"/>
  <c r="K85" i="4"/>
  <c r="K86" i="4"/>
  <c r="K87" i="4"/>
  <c r="K88" i="4"/>
  <c r="K89" i="4"/>
  <c r="L15" i="9" s="1"/>
  <c r="K90" i="4"/>
  <c r="K91" i="4"/>
  <c r="K92" i="4"/>
  <c r="K93" i="4"/>
  <c r="K94" i="4"/>
  <c r="K95" i="4"/>
  <c r="K96" i="4"/>
  <c r="K97" i="4"/>
  <c r="K98" i="4"/>
  <c r="K99" i="4"/>
  <c r="K34" i="4"/>
  <c r="L9" i="9" s="1"/>
  <c r="K35" i="4"/>
  <c r="K36" i="4"/>
  <c r="K37" i="4"/>
  <c r="K38" i="4"/>
  <c r="K39" i="4"/>
  <c r="K40" i="4"/>
  <c r="L10" i="9" s="1"/>
  <c r="K41" i="4"/>
  <c r="K42" i="4"/>
  <c r="K43" i="4"/>
  <c r="K5" i="4"/>
  <c r="K6" i="4"/>
  <c r="K7" i="4"/>
  <c r="K8" i="4"/>
  <c r="K9" i="4"/>
  <c r="K10" i="4"/>
  <c r="K11" i="4"/>
  <c r="K12" i="4"/>
  <c r="K13" i="4"/>
  <c r="K14" i="4"/>
  <c r="K15" i="4"/>
  <c r="K16" i="4"/>
  <c r="L6" i="9" s="1"/>
  <c r="K17" i="4"/>
  <c r="K18" i="4"/>
  <c r="K19" i="4"/>
  <c r="K20" i="4"/>
  <c r="K21" i="4"/>
  <c r="L7" i="9" s="1"/>
  <c r="K22" i="4"/>
  <c r="K23" i="4"/>
  <c r="K24" i="4"/>
  <c r="K25" i="4"/>
  <c r="K26" i="4"/>
  <c r="K27" i="4"/>
  <c r="L8" i="9" s="1"/>
  <c r="K28" i="4"/>
  <c r="K29" i="4"/>
  <c r="K30" i="4"/>
  <c r="K31" i="4"/>
  <c r="K32" i="4"/>
  <c r="K33" i="4"/>
  <c r="L5" i="4"/>
  <c r="L6" i="4"/>
  <c r="L7" i="4"/>
  <c r="L8" i="4"/>
  <c r="L9" i="4"/>
  <c r="L10" i="4"/>
  <c r="L11" i="4"/>
  <c r="L12" i="4"/>
  <c r="L13" i="4"/>
  <c r="L14" i="4"/>
  <c r="L15" i="4"/>
  <c r="L16" i="4"/>
  <c r="AA5" i="4" s="1"/>
  <c r="J6" i="7" s="1"/>
  <c r="L17" i="4"/>
  <c r="L18" i="4"/>
  <c r="L19" i="4"/>
  <c r="L20" i="4"/>
  <c r="L21" i="4"/>
  <c r="AA6" i="4" s="1"/>
  <c r="J7" i="7" s="1"/>
  <c r="L22" i="4"/>
  <c r="L23" i="4"/>
  <c r="L24" i="4"/>
  <c r="L25" i="4"/>
  <c r="L26" i="4"/>
  <c r="L27" i="4"/>
  <c r="AA7" i="4" s="1"/>
  <c r="J8" i="7" s="1"/>
  <c r="L28" i="4"/>
  <c r="L29" i="4"/>
  <c r="L30" i="4"/>
  <c r="L31" i="4"/>
  <c r="L32" i="4"/>
  <c r="L33" i="4"/>
  <c r="L34" i="4"/>
  <c r="AA8" i="4" s="1"/>
  <c r="J9" i="7" s="1"/>
  <c r="L35" i="4"/>
  <c r="L36" i="4"/>
  <c r="L37" i="4"/>
  <c r="L38" i="4"/>
  <c r="L39" i="4"/>
  <c r="L40" i="4"/>
  <c r="AA9" i="4" s="1"/>
  <c r="J10" i="7" s="1"/>
  <c r="L41" i="4"/>
  <c r="L42" i="4"/>
  <c r="L43" i="4"/>
  <c r="L44" i="4"/>
  <c r="L45" i="4"/>
  <c r="L46" i="4"/>
  <c r="L47" i="4"/>
  <c r="L48" i="4"/>
  <c r="L49" i="4"/>
  <c r="AA10" i="4" s="1"/>
  <c r="J11" i="7" s="1"/>
  <c r="L50" i="4"/>
  <c r="L51" i="4"/>
  <c r="L52" i="4"/>
  <c r="L53" i="4"/>
  <c r="L54" i="4"/>
  <c r="L55" i="4"/>
  <c r="L56" i="4"/>
  <c r="L57" i="4"/>
  <c r="L58" i="4"/>
  <c r="L59" i="4"/>
  <c r="L60" i="4"/>
  <c r="AA11" i="4" s="1"/>
  <c r="J12" i="7" s="1"/>
  <c r="L61" i="4"/>
  <c r="L62" i="4"/>
  <c r="L63" i="4"/>
  <c r="L64" i="4"/>
  <c r="L65" i="4"/>
  <c r="L66" i="4"/>
  <c r="L67" i="4"/>
  <c r="L68" i="4"/>
  <c r="L69" i="4"/>
  <c r="AA12" i="4" s="1"/>
  <c r="J13" i="7" s="1"/>
  <c r="L70" i="4"/>
  <c r="L71" i="4"/>
  <c r="L72" i="4"/>
  <c r="L73" i="4"/>
  <c r="L74" i="4"/>
  <c r="L75" i="4"/>
  <c r="L76" i="4"/>
  <c r="L77" i="4"/>
  <c r="L78" i="4"/>
  <c r="L79" i="4"/>
  <c r="L80" i="4"/>
  <c r="L81" i="4"/>
  <c r="AA13" i="4" s="1"/>
  <c r="J14" i="7" s="1"/>
  <c r="L82" i="4"/>
  <c r="L83" i="4"/>
  <c r="L84" i="4"/>
  <c r="L85" i="4"/>
  <c r="L86" i="4"/>
  <c r="L87" i="4"/>
  <c r="L88" i="4"/>
  <c r="L89" i="4"/>
  <c r="AA14" i="4" s="1"/>
  <c r="J15" i="7" s="1"/>
  <c r="L90" i="4"/>
  <c r="L91" i="4"/>
  <c r="L92" i="4"/>
  <c r="L93" i="4"/>
  <c r="L94" i="4"/>
  <c r="L95" i="4"/>
  <c r="L96" i="4"/>
  <c r="L97" i="4"/>
  <c r="L98" i="4"/>
  <c r="L99" i="4"/>
  <c r="L4" i="4"/>
  <c r="AA4" i="4" s="1"/>
  <c r="J5" i="7" s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4" i="1"/>
  <c r="F27" i="9" l="1"/>
  <c r="F42" i="9" s="1"/>
  <c r="F24" i="9"/>
  <c r="F39" i="9" s="1"/>
  <c r="J4" i="7"/>
  <c r="G8" i="5" s="1"/>
  <c r="F22" i="9"/>
  <c r="F37" i="9" s="1"/>
  <c r="F23" i="9"/>
  <c r="F38" i="9" s="1"/>
  <c r="AF18" i="4"/>
  <c r="N15" i="9"/>
  <c r="N14" i="9"/>
  <c r="G29" i="9" s="1"/>
  <c r="G44" i="9" s="1"/>
  <c r="N13" i="9"/>
  <c r="G28" i="9" s="1"/>
  <c r="G43" i="9" s="1"/>
  <c r="N12" i="9"/>
  <c r="G27" i="9" s="1"/>
  <c r="G42" i="9" s="1"/>
  <c r="N11" i="9"/>
  <c r="G26" i="9" s="1"/>
  <c r="G41" i="9" s="1"/>
  <c r="N10" i="9"/>
  <c r="G25" i="9" s="1"/>
  <c r="G40" i="9" s="1"/>
  <c r="N9" i="9"/>
  <c r="G24" i="9" s="1"/>
  <c r="G39" i="9" s="1"/>
  <c r="N8" i="9"/>
  <c r="G23" i="9" s="1"/>
  <c r="G38" i="9" s="1"/>
  <c r="N7" i="9"/>
  <c r="G22" i="9" s="1"/>
  <c r="G37" i="9" s="1"/>
  <c r="N6" i="9"/>
  <c r="G21" i="9" s="1"/>
  <c r="G36" i="9" s="1"/>
  <c r="N5" i="9"/>
  <c r="G20" i="9" s="1"/>
  <c r="G35" i="9" s="1"/>
  <c r="Z28" i="4"/>
  <c r="AF28" i="4" s="1"/>
  <c r="Z24" i="4"/>
  <c r="AF24" i="4" s="1"/>
  <c r="Z20" i="4"/>
  <c r="AF20" i="4" s="1"/>
  <c r="K12" i="7"/>
  <c r="K8" i="7"/>
  <c r="M15" i="9"/>
  <c r="F29" i="9" s="1"/>
  <c r="F44" i="9" s="1"/>
  <c r="M14" i="9"/>
  <c r="F28" i="9" s="1"/>
  <c r="F43" i="9" s="1"/>
  <c r="M13" i="9"/>
  <c r="M12" i="9"/>
  <c r="F26" i="9" s="1"/>
  <c r="F41" i="9" s="1"/>
  <c r="M11" i="9"/>
  <c r="F25" i="9" s="1"/>
  <c r="F40" i="9" s="1"/>
  <c r="M10" i="9"/>
  <c r="M9" i="9"/>
  <c r="M8" i="9"/>
  <c r="M7" i="9"/>
  <c r="F21" i="9" s="1"/>
  <c r="F36" i="9" s="1"/>
  <c r="M6" i="9"/>
  <c r="F20" i="9" s="1"/>
  <c r="F35" i="9" s="1"/>
  <c r="M5" i="9"/>
  <c r="K5" i="7"/>
  <c r="Z26" i="4"/>
  <c r="AF26" i="4" s="1"/>
  <c r="Z22" i="4"/>
  <c r="AF22" i="4" s="1"/>
  <c r="I16" i="5"/>
  <c r="I14" i="5"/>
  <c r="I15" i="5"/>
  <c r="I13" i="5"/>
  <c r="I17" i="5"/>
  <c r="G18" i="5"/>
  <c r="I18" i="5" s="1"/>
  <c r="K4" i="7"/>
  <c r="F9" i="5" s="1"/>
  <c r="AB3" i="4"/>
  <c r="L3" i="1"/>
  <c r="M3" i="4"/>
  <c r="L3" i="4"/>
  <c r="AA3" i="4"/>
  <c r="N30" i="1"/>
  <c r="N31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N27" i="1"/>
  <c r="N28" i="1"/>
  <c r="N29" i="1"/>
  <c r="N18" i="1"/>
  <c r="N22" i="1"/>
  <c r="N23" i="1"/>
  <c r="N24" i="1"/>
  <c r="N25" i="1"/>
  <c r="N26" i="1"/>
  <c r="N17" i="1"/>
  <c r="Z17" i="4" l="1"/>
  <c r="AF17" i="4" s="1"/>
  <c r="Z5" i="4"/>
  <c r="Z6" i="4"/>
  <c r="Z7" i="4"/>
  <c r="Z8" i="4"/>
  <c r="Z9" i="4"/>
  <c r="Z10" i="4"/>
  <c r="Z11" i="4"/>
  <c r="Z12" i="4"/>
  <c r="Z13" i="4"/>
  <c r="Z14" i="4"/>
  <c r="B4" i="4"/>
  <c r="C4" i="4"/>
  <c r="D4" i="4"/>
  <c r="F4" i="4"/>
  <c r="G4" i="4"/>
  <c r="H4" i="4"/>
  <c r="I4" i="4"/>
  <c r="K4" i="4"/>
  <c r="B5" i="4"/>
  <c r="C5" i="4"/>
  <c r="D5" i="4"/>
  <c r="F5" i="4"/>
  <c r="G5" i="4"/>
  <c r="H5" i="4"/>
  <c r="I5" i="4"/>
  <c r="B6" i="4"/>
  <c r="C6" i="4"/>
  <c r="D6" i="4"/>
  <c r="F6" i="4"/>
  <c r="G6" i="4"/>
  <c r="H6" i="4"/>
  <c r="I6" i="4"/>
  <c r="B7" i="4"/>
  <c r="C7" i="4"/>
  <c r="D7" i="4"/>
  <c r="F7" i="4"/>
  <c r="G7" i="4"/>
  <c r="H7" i="4"/>
  <c r="I7" i="4"/>
  <c r="B8" i="4"/>
  <c r="C8" i="4"/>
  <c r="D8" i="4"/>
  <c r="F8" i="4"/>
  <c r="G8" i="4"/>
  <c r="H8" i="4"/>
  <c r="I8" i="4"/>
  <c r="B9" i="4"/>
  <c r="C9" i="4"/>
  <c r="D9" i="4"/>
  <c r="F9" i="4"/>
  <c r="G9" i="4"/>
  <c r="H9" i="4"/>
  <c r="I9" i="4"/>
  <c r="B10" i="4"/>
  <c r="C10" i="4"/>
  <c r="D10" i="4"/>
  <c r="F10" i="4"/>
  <c r="G10" i="4"/>
  <c r="H10" i="4"/>
  <c r="I10" i="4"/>
  <c r="B11" i="4"/>
  <c r="C11" i="4"/>
  <c r="D11" i="4"/>
  <c r="F11" i="4"/>
  <c r="G11" i="4"/>
  <c r="H11" i="4"/>
  <c r="I11" i="4"/>
  <c r="B12" i="4"/>
  <c r="C12" i="4"/>
  <c r="D12" i="4"/>
  <c r="F12" i="4"/>
  <c r="G12" i="4"/>
  <c r="H12" i="4"/>
  <c r="I12" i="4"/>
  <c r="B13" i="4"/>
  <c r="C13" i="4"/>
  <c r="D13" i="4"/>
  <c r="F13" i="4"/>
  <c r="G13" i="4"/>
  <c r="H13" i="4"/>
  <c r="I13" i="4"/>
  <c r="B14" i="4"/>
  <c r="C14" i="4"/>
  <c r="D14" i="4"/>
  <c r="F14" i="4"/>
  <c r="G14" i="4"/>
  <c r="H14" i="4"/>
  <c r="I14" i="4"/>
  <c r="B15" i="4"/>
  <c r="C15" i="4"/>
  <c r="D15" i="4"/>
  <c r="F15" i="4"/>
  <c r="G15" i="4"/>
  <c r="H15" i="4"/>
  <c r="I15" i="4"/>
  <c r="B16" i="4"/>
  <c r="C16" i="4"/>
  <c r="D16" i="4"/>
  <c r="F16" i="4"/>
  <c r="G6" i="9" s="1"/>
  <c r="G16" i="4"/>
  <c r="H16" i="4"/>
  <c r="I16" i="4"/>
  <c r="B17" i="4"/>
  <c r="C17" i="4"/>
  <c r="D17" i="4"/>
  <c r="F17" i="4"/>
  <c r="G17" i="4"/>
  <c r="H17" i="4"/>
  <c r="I17" i="4"/>
  <c r="B18" i="4"/>
  <c r="C18" i="4"/>
  <c r="D18" i="4"/>
  <c r="F18" i="4"/>
  <c r="G18" i="4"/>
  <c r="H18" i="4"/>
  <c r="I18" i="4"/>
  <c r="B19" i="4"/>
  <c r="C19" i="4"/>
  <c r="D19" i="4"/>
  <c r="F19" i="4"/>
  <c r="G19" i="4"/>
  <c r="H19" i="4"/>
  <c r="I19" i="4"/>
  <c r="B20" i="4"/>
  <c r="C20" i="4"/>
  <c r="D20" i="4"/>
  <c r="F20" i="4"/>
  <c r="G20" i="4"/>
  <c r="H20" i="4"/>
  <c r="I20" i="4"/>
  <c r="B21" i="4"/>
  <c r="C21" i="4"/>
  <c r="D21" i="4"/>
  <c r="F21" i="4"/>
  <c r="G21" i="4"/>
  <c r="H21" i="4"/>
  <c r="I21" i="4"/>
  <c r="B22" i="4"/>
  <c r="C22" i="4"/>
  <c r="D22" i="4"/>
  <c r="F22" i="4"/>
  <c r="G22" i="4"/>
  <c r="H22" i="4"/>
  <c r="I22" i="4"/>
  <c r="B23" i="4"/>
  <c r="C23" i="4"/>
  <c r="D23" i="4"/>
  <c r="F23" i="4"/>
  <c r="G23" i="4"/>
  <c r="H23" i="4"/>
  <c r="I23" i="4"/>
  <c r="B24" i="4"/>
  <c r="C24" i="4"/>
  <c r="D24" i="4"/>
  <c r="F24" i="4"/>
  <c r="G24" i="4"/>
  <c r="H24" i="4"/>
  <c r="I24" i="4"/>
  <c r="B25" i="4"/>
  <c r="C25" i="4"/>
  <c r="D25" i="4"/>
  <c r="F25" i="4"/>
  <c r="G25" i="4"/>
  <c r="H25" i="4"/>
  <c r="I25" i="4"/>
  <c r="B26" i="4"/>
  <c r="C26" i="4"/>
  <c r="D26" i="4"/>
  <c r="F26" i="4"/>
  <c r="G26" i="4"/>
  <c r="H26" i="4"/>
  <c r="I26" i="4"/>
  <c r="B27" i="4"/>
  <c r="C27" i="4"/>
  <c r="D27" i="4"/>
  <c r="F27" i="4"/>
  <c r="G27" i="4"/>
  <c r="H27" i="4"/>
  <c r="I27" i="4"/>
  <c r="B28" i="4"/>
  <c r="C28" i="4"/>
  <c r="D28" i="4"/>
  <c r="F28" i="4"/>
  <c r="G28" i="4"/>
  <c r="H28" i="4"/>
  <c r="I28" i="4"/>
  <c r="B29" i="4"/>
  <c r="C29" i="4"/>
  <c r="D29" i="4"/>
  <c r="F29" i="4"/>
  <c r="G29" i="4"/>
  <c r="H29" i="4"/>
  <c r="I29" i="4"/>
  <c r="B30" i="4"/>
  <c r="C30" i="4"/>
  <c r="D30" i="4"/>
  <c r="F30" i="4"/>
  <c r="G30" i="4"/>
  <c r="H30" i="4"/>
  <c r="I30" i="4"/>
  <c r="B31" i="4"/>
  <c r="C31" i="4"/>
  <c r="D31" i="4"/>
  <c r="F31" i="4"/>
  <c r="G31" i="4"/>
  <c r="H31" i="4"/>
  <c r="I31" i="4"/>
  <c r="B32" i="4"/>
  <c r="C32" i="4"/>
  <c r="D32" i="4"/>
  <c r="F32" i="4"/>
  <c r="G32" i="4"/>
  <c r="H32" i="4"/>
  <c r="I32" i="4"/>
  <c r="B33" i="4"/>
  <c r="C33" i="4"/>
  <c r="D33" i="4"/>
  <c r="F33" i="4"/>
  <c r="G33" i="4"/>
  <c r="H33" i="4"/>
  <c r="I33" i="4"/>
  <c r="B34" i="4"/>
  <c r="C34" i="4"/>
  <c r="D34" i="4"/>
  <c r="E9" i="9" s="1"/>
  <c r="F34" i="4"/>
  <c r="G34" i="4"/>
  <c r="H34" i="4"/>
  <c r="I34" i="4"/>
  <c r="B35" i="4"/>
  <c r="C35" i="4"/>
  <c r="D35" i="4"/>
  <c r="F35" i="4"/>
  <c r="G35" i="4"/>
  <c r="H35" i="4"/>
  <c r="I35" i="4"/>
  <c r="B36" i="4"/>
  <c r="C36" i="4"/>
  <c r="D36" i="4"/>
  <c r="F36" i="4"/>
  <c r="G36" i="4"/>
  <c r="H36" i="4"/>
  <c r="I36" i="4"/>
  <c r="B37" i="4"/>
  <c r="C37" i="4"/>
  <c r="D37" i="4"/>
  <c r="F37" i="4"/>
  <c r="G37" i="4"/>
  <c r="H37" i="4"/>
  <c r="I37" i="4"/>
  <c r="B38" i="4"/>
  <c r="C38" i="4"/>
  <c r="D38" i="4"/>
  <c r="F38" i="4"/>
  <c r="G38" i="4"/>
  <c r="H38" i="4"/>
  <c r="I38" i="4"/>
  <c r="B39" i="4"/>
  <c r="C39" i="4"/>
  <c r="D39" i="4"/>
  <c r="F39" i="4"/>
  <c r="G39" i="4"/>
  <c r="H39" i="4"/>
  <c r="I39" i="4"/>
  <c r="B40" i="4"/>
  <c r="C40" i="4"/>
  <c r="D40" i="4"/>
  <c r="F40" i="4"/>
  <c r="G40" i="4"/>
  <c r="H40" i="4"/>
  <c r="I40" i="4"/>
  <c r="B41" i="4"/>
  <c r="C41" i="4"/>
  <c r="D41" i="4"/>
  <c r="F41" i="4"/>
  <c r="G41" i="4"/>
  <c r="H41" i="4"/>
  <c r="I41" i="4"/>
  <c r="B42" i="4"/>
  <c r="C42" i="4"/>
  <c r="D42" i="4"/>
  <c r="F42" i="4"/>
  <c r="G42" i="4"/>
  <c r="H42" i="4"/>
  <c r="I42" i="4"/>
  <c r="B43" i="4"/>
  <c r="C43" i="4"/>
  <c r="D43" i="4"/>
  <c r="F43" i="4"/>
  <c r="G43" i="4"/>
  <c r="H43" i="4"/>
  <c r="I43" i="4"/>
  <c r="B44" i="4"/>
  <c r="C44" i="4"/>
  <c r="D44" i="4"/>
  <c r="F44" i="4"/>
  <c r="G44" i="4"/>
  <c r="H44" i="4"/>
  <c r="I44" i="4"/>
  <c r="B45" i="4"/>
  <c r="C45" i="4"/>
  <c r="D45" i="4"/>
  <c r="F45" i="4"/>
  <c r="G45" i="4"/>
  <c r="H45" i="4"/>
  <c r="I45" i="4"/>
  <c r="B46" i="4"/>
  <c r="C46" i="4"/>
  <c r="D46" i="4"/>
  <c r="F46" i="4"/>
  <c r="G46" i="4"/>
  <c r="H46" i="4"/>
  <c r="I46" i="4"/>
  <c r="B47" i="4"/>
  <c r="C47" i="4"/>
  <c r="D47" i="4"/>
  <c r="F47" i="4"/>
  <c r="G47" i="4"/>
  <c r="H47" i="4"/>
  <c r="I47" i="4"/>
  <c r="B48" i="4"/>
  <c r="C48" i="4"/>
  <c r="D48" i="4"/>
  <c r="F48" i="4"/>
  <c r="G48" i="4"/>
  <c r="H48" i="4"/>
  <c r="I48" i="4"/>
  <c r="B49" i="4"/>
  <c r="C11" i="9" s="1"/>
  <c r="C49" i="4"/>
  <c r="D49" i="4"/>
  <c r="F49" i="4"/>
  <c r="G49" i="4"/>
  <c r="H49" i="4"/>
  <c r="I49" i="4"/>
  <c r="B50" i="4"/>
  <c r="C50" i="4"/>
  <c r="D50" i="4"/>
  <c r="F50" i="4"/>
  <c r="G50" i="4"/>
  <c r="H50" i="4"/>
  <c r="I50" i="4"/>
  <c r="B51" i="4"/>
  <c r="C51" i="4"/>
  <c r="D51" i="4"/>
  <c r="F51" i="4"/>
  <c r="G51" i="4"/>
  <c r="H51" i="4"/>
  <c r="I51" i="4"/>
  <c r="B52" i="4"/>
  <c r="C52" i="4"/>
  <c r="D52" i="4"/>
  <c r="F52" i="4"/>
  <c r="G52" i="4"/>
  <c r="H52" i="4"/>
  <c r="I52" i="4"/>
  <c r="B53" i="4"/>
  <c r="C53" i="4"/>
  <c r="D53" i="4"/>
  <c r="F53" i="4"/>
  <c r="G53" i="4"/>
  <c r="H53" i="4"/>
  <c r="I53" i="4"/>
  <c r="B54" i="4"/>
  <c r="C54" i="4"/>
  <c r="D54" i="4"/>
  <c r="F54" i="4"/>
  <c r="G54" i="4"/>
  <c r="H54" i="4"/>
  <c r="I54" i="4"/>
  <c r="B55" i="4"/>
  <c r="C55" i="4"/>
  <c r="D55" i="4"/>
  <c r="F55" i="4"/>
  <c r="G55" i="4"/>
  <c r="H55" i="4"/>
  <c r="I55" i="4"/>
  <c r="B56" i="4"/>
  <c r="C56" i="4"/>
  <c r="D56" i="4"/>
  <c r="F56" i="4"/>
  <c r="G56" i="4"/>
  <c r="H56" i="4"/>
  <c r="I56" i="4"/>
  <c r="B57" i="4"/>
  <c r="C57" i="4"/>
  <c r="D57" i="4"/>
  <c r="F57" i="4"/>
  <c r="G57" i="4"/>
  <c r="H57" i="4"/>
  <c r="I57" i="4"/>
  <c r="B58" i="4"/>
  <c r="C58" i="4"/>
  <c r="D58" i="4"/>
  <c r="F58" i="4"/>
  <c r="G58" i="4"/>
  <c r="H58" i="4"/>
  <c r="I58" i="4"/>
  <c r="B59" i="4"/>
  <c r="C59" i="4"/>
  <c r="D59" i="4"/>
  <c r="F59" i="4"/>
  <c r="G59" i="4"/>
  <c r="H59" i="4"/>
  <c r="I59" i="4"/>
  <c r="B60" i="4"/>
  <c r="C12" i="9" s="1"/>
  <c r="C60" i="4"/>
  <c r="D60" i="4"/>
  <c r="F60" i="4"/>
  <c r="G60" i="4"/>
  <c r="H60" i="4"/>
  <c r="I60" i="4"/>
  <c r="B61" i="4"/>
  <c r="C61" i="4"/>
  <c r="D61" i="4"/>
  <c r="F61" i="4"/>
  <c r="G61" i="4"/>
  <c r="H61" i="4"/>
  <c r="I61" i="4"/>
  <c r="B62" i="4"/>
  <c r="C62" i="4"/>
  <c r="D62" i="4"/>
  <c r="F62" i="4"/>
  <c r="G62" i="4"/>
  <c r="H62" i="4"/>
  <c r="I62" i="4"/>
  <c r="B63" i="4"/>
  <c r="C63" i="4"/>
  <c r="D63" i="4"/>
  <c r="F63" i="4"/>
  <c r="G63" i="4"/>
  <c r="H63" i="4"/>
  <c r="I63" i="4"/>
  <c r="B64" i="4"/>
  <c r="C64" i="4"/>
  <c r="D64" i="4"/>
  <c r="F64" i="4"/>
  <c r="G64" i="4"/>
  <c r="H64" i="4"/>
  <c r="I64" i="4"/>
  <c r="B65" i="4"/>
  <c r="C65" i="4"/>
  <c r="D65" i="4"/>
  <c r="F65" i="4"/>
  <c r="G65" i="4"/>
  <c r="H65" i="4"/>
  <c r="I65" i="4"/>
  <c r="B66" i="4"/>
  <c r="C66" i="4"/>
  <c r="D66" i="4"/>
  <c r="F66" i="4"/>
  <c r="G66" i="4"/>
  <c r="H66" i="4"/>
  <c r="I66" i="4"/>
  <c r="B67" i="4"/>
  <c r="C67" i="4"/>
  <c r="D67" i="4"/>
  <c r="F67" i="4"/>
  <c r="G67" i="4"/>
  <c r="H67" i="4"/>
  <c r="I67" i="4"/>
  <c r="B68" i="4"/>
  <c r="C68" i="4"/>
  <c r="D68" i="4"/>
  <c r="F68" i="4"/>
  <c r="G68" i="4"/>
  <c r="H68" i="4"/>
  <c r="I68" i="4"/>
  <c r="B69" i="4"/>
  <c r="C13" i="9" s="1"/>
  <c r="C69" i="4"/>
  <c r="D69" i="4"/>
  <c r="F69" i="4"/>
  <c r="G69" i="4"/>
  <c r="H69" i="4"/>
  <c r="I69" i="4"/>
  <c r="B70" i="4"/>
  <c r="C70" i="4"/>
  <c r="D70" i="4"/>
  <c r="F70" i="4"/>
  <c r="G70" i="4"/>
  <c r="H70" i="4"/>
  <c r="I70" i="4"/>
  <c r="B71" i="4"/>
  <c r="C71" i="4"/>
  <c r="D71" i="4"/>
  <c r="F71" i="4"/>
  <c r="G71" i="4"/>
  <c r="H71" i="4"/>
  <c r="I71" i="4"/>
  <c r="B72" i="4"/>
  <c r="C72" i="4"/>
  <c r="D72" i="4"/>
  <c r="F72" i="4"/>
  <c r="G72" i="4"/>
  <c r="H72" i="4"/>
  <c r="I72" i="4"/>
  <c r="B73" i="4"/>
  <c r="C73" i="4"/>
  <c r="D73" i="4"/>
  <c r="F73" i="4"/>
  <c r="G73" i="4"/>
  <c r="H73" i="4"/>
  <c r="I73" i="4"/>
  <c r="B74" i="4"/>
  <c r="C74" i="4"/>
  <c r="D74" i="4"/>
  <c r="F74" i="4"/>
  <c r="G74" i="4"/>
  <c r="H74" i="4"/>
  <c r="I74" i="4"/>
  <c r="B75" i="4"/>
  <c r="C75" i="4"/>
  <c r="D75" i="4"/>
  <c r="F75" i="4"/>
  <c r="G75" i="4"/>
  <c r="H75" i="4"/>
  <c r="I75" i="4"/>
  <c r="B76" i="4"/>
  <c r="C76" i="4"/>
  <c r="D76" i="4"/>
  <c r="F76" i="4"/>
  <c r="G76" i="4"/>
  <c r="H76" i="4"/>
  <c r="I76" i="4"/>
  <c r="B77" i="4"/>
  <c r="C77" i="4"/>
  <c r="D77" i="4"/>
  <c r="F77" i="4"/>
  <c r="G77" i="4"/>
  <c r="H77" i="4"/>
  <c r="I77" i="4"/>
  <c r="B78" i="4"/>
  <c r="C78" i="4"/>
  <c r="D78" i="4"/>
  <c r="F78" i="4"/>
  <c r="G78" i="4"/>
  <c r="H78" i="4"/>
  <c r="I78" i="4"/>
  <c r="B79" i="4"/>
  <c r="C79" i="4"/>
  <c r="D79" i="4"/>
  <c r="F79" i="4"/>
  <c r="G79" i="4"/>
  <c r="H79" i="4"/>
  <c r="I79" i="4"/>
  <c r="B80" i="4"/>
  <c r="C80" i="4"/>
  <c r="D80" i="4"/>
  <c r="F80" i="4"/>
  <c r="G80" i="4"/>
  <c r="H80" i="4"/>
  <c r="I80" i="4"/>
  <c r="B81" i="4"/>
  <c r="C14" i="9" s="1"/>
  <c r="C81" i="4"/>
  <c r="D81" i="4"/>
  <c r="F81" i="4"/>
  <c r="G81" i="4"/>
  <c r="H81" i="4"/>
  <c r="I81" i="4"/>
  <c r="B82" i="4"/>
  <c r="C82" i="4"/>
  <c r="D82" i="4"/>
  <c r="F82" i="4"/>
  <c r="G82" i="4"/>
  <c r="H82" i="4"/>
  <c r="I82" i="4"/>
  <c r="B83" i="4"/>
  <c r="C83" i="4"/>
  <c r="D83" i="4"/>
  <c r="F83" i="4"/>
  <c r="G83" i="4"/>
  <c r="H83" i="4"/>
  <c r="I83" i="4"/>
  <c r="B84" i="4"/>
  <c r="C84" i="4"/>
  <c r="D84" i="4"/>
  <c r="F84" i="4"/>
  <c r="G84" i="4"/>
  <c r="H84" i="4"/>
  <c r="I84" i="4"/>
  <c r="B85" i="4"/>
  <c r="C85" i="4"/>
  <c r="D85" i="4"/>
  <c r="F85" i="4"/>
  <c r="G85" i="4"/>
  <c r="H85" i="4"/>
  <c r="I85" i="4"/>
  <c r="B86" i="4"/>
  <c r="C86" i="4"/>
  <c r="D86" i="4"/>
  <c r="F86" i="4"/>
  <c r="G86" i="4"/>
  <c r="H86" i="4"/>
  <c r="I86" i="4"/>
  <c r="B87" i="4"/>
  <c r="C87" i="4"/>
  <c r="D87" i="4"/>
  <c r="F87" i="4"/>
  <c r="G87" i="4"/>
  <c r="H87" i="4"/>
  <c r="I87" i="4"/>
  <c r="B88" i="4"/>
  <c r="C88" i="4"/>
  <c r="D88" i="4"/>
  <c r="F88" i="4"/>
  <c r="G88" i="4"/>
  <c r="H88" i="4"/>
  <c r="I88" i="4"/>
  <c r="B89" i="4"/>
  <c r="C15" i="9" s="1"/>
  <c r="C89" i="4"/>
  <c r="D89" i="4"/>
  <c r="F89" i="4"/>
  <c r="G89" i="4"/>
  <c r="H89" i="4"/>
  <c r="I89" i="4"/>
  <c r="B90" i="4"/>
  <c r="C90" i="4"/>
  <c r="D90" i="4"/>
  <c r="F90" i="4"/>
  <c r="G90" i="4"/>
  <c r="H90" i="4"/>
  <c r="I90" i="4"/>
  <c r="B91" i="4"/>
  <c r="C91" i="4"/>
  <c r="D91" i="4"/>
  <c r="F91" i="4"/>
  <c r="G91" i="4"/>
  <c r="H91" i="4"/>
  <c r="I91" i="4"/>
  <c r="B92" i="4"/>
  <c r="C92" i="4"/>
  <c r="D92" i="4"/>
  <c r="F92" i="4"/>
  <c r="G92" i="4"/>
  <c r="H92" i="4"/>
  <c r="I92" i="4"/>
  <c r="B93" i="4"/>
  <c r="C93" i="4"/>
  <c r="D93" i="4"/>
  <c r="F93" i="4"/>
  <c r="G93" i="4"/>
  <c r="H93" i="4"/>
  <c r="I93" i="4"/>
  <c r="B94" i="4"/>
  <c r="C94" i="4"/>
  <c r="D94" i="4"/>
  <c r="F94" i="4"/>
  <c r="G94" i="4"/>
  <c r="H94" i="4"/>
  <c r="I94" i="4"/>
  <c r="B95" i="4"/>
  <c r="C95" i="4"/>
  <c r="D95" i="4"/>
  <c r="F95" i="4"/>
  <c r="G95" i="4"/>
  <c r="H95" i="4"/>
  <c r="I95" i="4"/>
  <c r="B96" i="4"/>
  <c r="C96" i="4"/>
  <c r="D96" i="4"/>
  <c r="F96" i="4"/>
  <c r="G96" i="4"/>
  <c r="H96" i="4"/>
  <c r="I96" i="4"/>
  <c r="B97" i="4"/>
  <c r="C97" i="4"/>
  <c r="D97" i="4"/>
  <c r="F97" i="4"/>
  <c r="G97" i="4"/>
  <c r="H97" i="4"/>
  <c r="I97" i="4"/>
  <c r="B98" i="4"/>
  <c r="C98" i="4"/>
  <c r="D98" i="4"/>
  <c r="F98" i="4"/>
  <c r="G98" i="4"/>
  <c r="I98" i="4"/>
  <c r="B99" i="4"/>
  <c r="C99" i="4"/>
  <c r="D99" i="4"/>
  <c r="F99" i="4"/>
  <c r="G99" i="4"/>
  <c r="H99" i="4"/>
  <c r="I99" i="4"/>
  <c r="P3" i="4"/>
  <c r="E5" i="1"/>
  <c r="H5" i="1" s="1"/>
  <c r="E6" i="1"/>
  <c r="H6" i="1" s="1"/>
  <c r="E7" i="1"/>
  <c r="H7" i="1" s="1"/>
  <c r="E8" i="1"/>
  <c r="H8" i="1" s="1"/>
  <c r="E9" i="1"/>
  <c r="H9" i="1" s="1"/>
  <c r="E10" i="1"/>
  <c r="H1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D6" i="7" s="1"/>
  <c r="E17" i="1"/>
  <c r="H17" i="1" s="1"/>
  <c r="E18" i="1"/>
  <c r="H18" i="1" s="1"/>
  <c r="E19" i="1"/>
  <c r="H19" i="1" s="1"/>
  <c r="E20" i="1"/>
  <c r="H20" i="1" s="1"/>
  <c r="E21" i="1"/>
  <c r="D7" i="7" s="1"/>
  <c r="E22" i="1"/>
  <c r="H22" i="1" s="1"/>
  <c r="E23" i="1"/>
  <c r="H23" i="1" s="1"/>
  <c r="E24" i="1"/>
  <c r="H24" i="1" s="1"/>
  <c r="E25" i="1"/>
  <c r="H25" i="1" s="1"/>
  <c r="E26" i="1"/>
  <c r="H26" i="1" s="1"/>
  <c r="E27" i="1"/>
  <c r="D8" i="7" s="1"/>
  <c r="E28" i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D9" i="7" s="1"/>
  <c r="E35" i="1"/>
  <c r="H35" i="1" s="1"/>
  <c r="E36" i="1"/>
  <c r="H36" i="1" s="1"/>
  <c r="E37" i="1"/>
  <c r="H37" i="1" s="1"/>
  <c r="E38" i="1"/>
  <c r="H38" i="1" s="1"/>
  <c r="E39" i="1"/>
  <c r="H39" i="1" s="1"/>
  <c r="E40" i="1"/>
  <c r="D10" i="7" s="1"/>
  <c r="E41" i="1"/>
  <c r="H41" i="1" s="1"/>
  <c r="E42" i="1"/>
  <c r="H42" i="1" s="1"/>
  <c r="E43" i="1"/>
  <c r="H43" i="1" s="1"/>
  <c r="E44" i="1"/>
  <c r="H44" i="1" s="1"/>
  <c r="E45" i="1"/>
  <c r="H45" i="1" s="1"/>
  <c r="E46" i="1"/>
  <c r="H46" i="1" s="1"/>
  <c r="E47" i="1"/>
  <c r="H47" i="1" s="1"/>
  <c r="E48" i="1"/>
  <c r="H48" i="1" s="1"/>
  <c r="E49" i="1"/>
  <c r="D11" i="7" s="1"/>
  <c r="E50" i="1"/>
  <c r="H50" i="1" s="1"/>
  <c r="E51" i="1"/>
  <c r="H51" i="1" s="1"/>
  <c r="E52" i="1"/>
  <c r="H52" i="1" s="1"/>
  <c r="E53" i="1"/>
  <c r="H53" i="1" s="1"/>
  <c r="E54" i="1"/>
  <c r="H54" i="1" s="1"/>
  <c r="E55" i="1"/>
  <c r="H55" i="1" s="1"/>
  <c r="E56" i="1"/>
  <c r="H56" i="1" s="1"/>
  <c r="E57" i="1"/>
  <c r="H57" i="1" s="1"/>
  <c r="E58" i="1"/>
  <c r="H58" i="1" s="1"/>
  <c r="E59" i="1"/>
  <c r="H59" i="1" s="1"/>
  <c r="E60" i="1"/>
  <c r="D12" i="7" s="1"/>
  <c r="E61" i="1"/>
  <c r="H61" i="1" s="1"/>
  <c r="E62" i="1"/>
  <c r="H62" i="1" s="1"/>
  <c r="E63" i="1"/>
  <c r="H63" i="1" s="1"/>
  <c r="E64" i="1"/>
  <c r="H64" i="1" s="1"/>
  <c r="E65" i="1"/>
  <c r="H65" i="1" s="1"/>
  <c r="E66" i="1"/>
  <c r="H66" i="1" s="1"/>
  <c r="E67" i="1"/>
  <c r="H67" i="1" s="1"/>
  <c r="E68" i="1"/>
  <c r="H68" i="1" s="1"/>
  <c r="E69" i="1"/>
  <c r="D13" i="7" s="1"/>
  <c r="E70" i="1"/>
  <c r="H70" i="1" s="1"/>
  <c r="E71" i="1"/>
  <c r="H71" i="1" s="1"/>
  <c r="E72" i="1"/>
  <c r="H72" i="1" s="1"/>
  <c r="E73" i="1"/>
  <c r="H73" i="1" s="1"/>
  <c r="E74" i="1"/>
  <c r="H74" i="1" s="1"/>
  <c r="E75" i="1"/>
  <c r="H75" i="1" s="1"/>
  <c r="E76" i="1"/>
  <c r="H76" i="1" s="1"/>
  <c r="E77" i="1"/>
  <c r="H77" i="1" s="1"/>
  <c r="E78" i="1"/>
  <c r="H78" i="1" s="1"/>
  <c r="E79" i="1"/>
  <c r="H79" i="1" s="1"/>
  <c r="E80" i="1"/>
  <c r="H80" i="1" s="1"/>
  <c r="E81" i="1"/>
  <c r="D14" i="7" s="1"/>
  <c r="E82" i="1"/>
  <c r="H82" i="1" s="1"/>
  <c r="E83" i="1"/>
  <c r="H83" i="1" s="1"/>
  <c r="E84" i="1"/>
  <c r="H84" i="1" s="1"/>
  <c r="E85" i="1"/>
  <c r="H85" i="1" s="1"/>
  <c r="E86" i="1"/>
  <c r="H86" i="1" s="1"/>
  <c r="E87" i="1"/>
  <c r="H87" i="1" s="1"/>
  <c r="E88" i="1"/>
  <c r="H88" i="1" s="1"/>
  <c r="E89" i="1"/>
  <c r="D15" i="7" s="1"/>
  <c r="E90" i="1"/>
  <c r="H90" i="1" s="1"/>
  <c r="E91" i="1"/>
  <c r="H91" i="1" s="1"/>
  <c r="E92" i="1"/>
  <c r="H92" i="1" s="1"/>
  <c r="E93" i="1"/>
  <c r="H93" i="1" s="1"/>
  <c r="E94" i="1"/>
  <c r="H94" i="1" s="1"/>
  <c r="E95" i="1"/>
  <c r="H95" i="1" s="1"/>
  <c r="E96" i="1"/>
  <c r="H96" i="1" s="1"/>
  <c r="E97" i="1"/>
  <c r="H97" i="1" s="1"/>
  <c r="E98" i="1"/>
  <c r="H98" i="1" s="1"/>
  <c r="E99" i="1"/>
  <c r="H99" i="1" s="1"/>
  <c r="E4" i="1"/>
  <c r="D5" i="7" s="1"/>
  <c r="D99" i="1"/>
  <c r="G99" i="1" s="1"/>
  <c r="K3" i="1"/>
  <c r="P3" i="1"/>
  <c r="D5" i="1"/>
  <c r="G5" i="1" s="1"/>
  <c r="F5" i="1"/>
  <c r="I5" i="1" s="1"/>
  <c r="J5" i="1"/>
  <c r="D6" i="1"/>
  <c r="G6" i="1" s="1"/>
  <c r="F6" i="1"/>
  <c r="I6" i="1" s="1"/>
  <c r="J6" i="1"/>
  <c r="D7" i="1"/>
  <c r="G7" i="1" s="1"/>
  <c r="F7" i="1"/>
  <c r="I7" i="1" s="1"/>
  <c r="J7" i="1"/>
  <c r="D8" i="1"/>
  <c r="G8" i="1" s="1"/>
  <c r="F8" i="1"/>
  <c r="I8" i="1" s="1"/>
  <c r="J8" i="1"/>
  <c r="D9" i="1"/>
  <c r="G9" i="1" s="1"/>
  <c r="F9" i="1"/>
  <c r="I9" i="1" s="1"/>
  <c r="J9" i="1"/>
  <c r="D10" i="1"/>
  <c r="G10" i="1" s="1"/>
  <c r="F10" i="1"/>
  <c r="I10" i="1" s="1"/>
  <c r="J10" i="1"/>
  <c r="D11" i="1"/>
  <c r="G11" i="1" s="1"/>
  <c r="F11" i="1"/>
  <c r="I11" i="1" s="1"/>
  <c r="J11" i="1"/>
  <c r="D12" i="1"/>
  <c r="G12" i="1" s="1"/>
  <c r="F12" i="1"/>
  <c r="I12" i="1" s="1"/>
  <c r="J12" i="1"/>
  <c r="D13" i="1"/>
  <c r="G13" i="1" s="1"/>
  <c r="F13" i="1"/>
  <c r="I13" i="1" s="1"/>
  <c r="J13" i="1"/>
  <c r="D14" i="1"/>
  <c r="G14" i="1" s="1"/>
  <c r="F14" i="1"/>
  <c r="I14" i="1" s="1"/>
  <c r="J14" i="1"/>
  <c r="D15" i="1"/>
  <c r="G15" i="1" s="1"/>
  <c r="F15" i="1"/>
  <c r="I15" i="1" s="1"/>
  <c r="J15" i="1"/>
  <c r="D16" i="1"/>
  <c r="F16" i="1"/>
  <c r="E6" i="7" s="1"/>
  <c r="J16" i="1"/>
  <c r="D17" i="1"/>
  <c r="G17" i="1" s="1"/>
  <c r="F17" i="1"/>
  <c r="I17" i="1" s="1"/>
  <c r="J17" i="1"/>
  <c r="D18" i="1"/>
  <c r="G18" i="1" s="1"/>
  <c r="F18" i="1"/>
  <c r="I18" i="1" s="1"/>
  <c r="J18" i="1"/>
  <c r="D19" i="1"/>
  <c r="G19" i="1" s="1"/>
  <c r="F19" i="1"/>
  <c r="I19" i="1" s="1"/>
  <c r="J19" i="1"/>
  <c r="D20" i="1"/>
  <c r="G20" i="1" s="1"/>
  <c r="F20" i="1"/>
  <c r="I20" i="1" s="1"/>
  <c r="J20" i="1"/>
  <c r="D21" i="1"/>
  <c r="F21" i="1"/>
  <c r="E7" i="7" s="1"/>
  <c r="J21" i="1"/>
  <c r="D22" i="1"/>
  <c r="G22" i="1" s="1"/>
  <c r="F22" i="1"/>
  <c r="I22" i="1" s="1"/>
  <c r="J22" i="1"/>
  <c r="D23" i="1"/>
  <c r="G23" i="1" s="1"/>
  <c r="F23" i="1"/>
  <c r="I23" i="1" s="1"/>
  <c r="J23" i="1"/>
  <c r="D24" i="1"/>
  <c r="G24" i="1" s="1"/>
  <c r="F24" i="1"/>
  <c r="I24" i="1" s="1"/>
  <c r="J24" i="1"/>
  <c r="D25" i="1"/>
  <c r="G25" i="1" s="1"/>
  <c r="F25" i="1"/>
  <c r="I25" i="1" s="1"/>
  <c r="J25" i="1"/>
  <c r="D26" i="1"/>
  <c r="G26" i="1" s="1"/>
  <c r="F26" i="1"/>
  <c r="I26" i="1" s="1"/>
  <c r="J26" i="1"/>
  <c r="D27" i="1"/>
  <c r="C8" i="7" s="1"/>
  <c r="F27" i="1"/>
  <c r="E8" i="7" s="1"/>
  <c r="J27" i="1"/>
  <c r="D28" i="1"/>
  <c r="G28" i="1" s="1"/>
  <c r="F28" i="1"/>
  <c r="I28" i="1" s="1"/>
  <c r="J28" i="1"/>
  <c r="D29" i="1"/>
  <c r="G29" i="1" s="1"/>
  <c r="F29" i="1"/>
  <c r="I29" i="1" s="1"/>
  <c r="J29" i="1"/>
  <c r="D30" i="1"/>
  <c r="G30" i="1" s="1"/>
  <c r="F30" i="1"/>
  <c r="I30" i="1" s="1"/>
  <c r="J30" i="1"/>
  <c r="D31" i="1"/>
  <c r="G31" i="1" s="1"/>
  <c r="F31" i="1"/>
  <c r="I31" i="1" s="1"/>
  <c r="J31" i="1"/>
  <c r="D32" i="1"/>
  <c r="G32" i="1" s="1"/>
  <c r="F32" i="1"/>
  <c r="I32" i="1" s="1"/>
  <c r="J32" i="1"/>
  <c r="D33" i="1"/>
  <c r="G33" i="1" s="1"/>
  <c r="F33" i="1"/>
  <c r="I33" i="1" s="1"/>
  <c r="J33" i="1"/>
  <c r="D34" i="1"/>
  <c r="C9" i="7" s="1"/>
  <c r="F34" i="1"/>
  <c r="E9" i="7" s="1"/>
  <c r="J34" i="1"/>
  <c r="D35" i="1"/>
  <c r="G35" i="1" s="1"/>
  <c r="F35" i="1"/>
  <c r="I35" i="1" s="1"/>
  <c r="J35" i="1"/>
  <c r="D36" i="1"/>
  <c r="G36" i="1" s="1"/>
  <c r="F36" i="1"/>
  <c r="I36" i="1" s="1"/>
  <c r="J36" i="1"/>
  <c r="D37" i="1"/>
  <c r="G37" i="1" s="1"/>
  <c r="F37" i="1"/>
  <c r="I37" i="1" s="1"/>
  <c r="J37" i="1"/>
  <c r="D38" i="1"/>
  <c r="G38" i="1" s="1"/>
  <c r="F38" i="1"/>
  <c r="I38" i="1" s="1"/>
  <c r="J38" i="1"/>
  <c r="D39" i="1"/>
  <c r="G39" i="1" s="1"/>
  <c r="F39" i="1"/>
  <c r="I39" i="1" s="1"/>
  <c r="J39" i="1"/>
  <c r="D40" i="1"/>
  <c r="C10" i="7" s="1"/>
  <c r="F40" i="1"/>
  <c r="E10" i="7" s="1"/>
  <c r="J40" i="1"/>
  <c r="D41" i="1"/>
  <c r="G41" i="1" s="1"/>
  <c r="F41" i="1"/>
  <c r="I41" i="1" s="1"/>
  <c r="J41" i="1"/>
  <c r="D42" i="1"/>
  <c r="G42" i="1" s="1"/>
  <c r="F42" i="1"/>
  <c r="I42" i="1" s="1"/>
  <c r="J42" i="1"/>
  <c r="D43" i="1"/>
  <c r="G43" i="1" s="1"/>
  <c r="F43" i="1"/>
  <c r="I43" i="1" s="1"/>
  <c r="J43" i="1"/>
  <c r="D44" i="1"/>
  <c r="G44" i="1" s="1"/>
  <c r="F44" i="1"/>
  <c r="I44" i="1" s="1"/>
  <c r="J44" i="1"/>
  <c r="D45" i="1"/>
  <c r="G45" i="1" s="1"/>
  <c r="F45" i="1"/>
  <c r="I45" i="1" s="1"/>
  <c r="J45" i="1"/>
  <c r="D46" i="1"/>
  <c r="G46" i="1" s="1"/>
  <c r="F46" i="1"/>
  <c r="I46" i="1" s="1"/>
  <c r="J46" i="1"/>
  <c r="D47" i="1"/>
  <c r="G47" i="1" s="1"/>
  <c r="F47" i="1"/>
  <c r="I47" i="1" s="1"/>
  <c r="J47" i="1"/>
  <c r="D48" i="1"/>
  <c r="G48" i="1" s="1"/>
  <c r="F48" i="1"/>
  <c r="I48" i="1" s="1"/>
  <c r="J48" i="1"/>
  <c r="D49" i="1"/>
  <c r="C11" i="7" s="1"/>
  <c r="F49" i="1"/>
  <c r="E11" i="7" s="1"/>
  <c r="J49" i="1"/>
  <c r="D50" i="1"/>
  <c r="G50" i="1" s="1"/>
  <c r="F50" i="1"/>
  <c r="I50" i="1" s="1"/>
  <c r="J50" i="1"/>
  <c r="D51" i="1"/>
  <c r="G51" i="1" s="1"/>
  <c r="F51" i="1"/>
  <c r="I51" i="1" s="1"/>
  <c r="J51" i="1"/>
  <c r="D52" i="1"/>
  <c r="G52" i="1" s="1"/>
  <c r="F52" i="1"/>
  <c r="I52" i="1" s="1"/>
  <c r="J52" i="1"/>
  <c r="D53" i="1"/>
  <c r="G53" i="1" s="1"/>
  <c r="F53" i="1"/>
  <c r="I53" i="1" s="1"/>
  <c r="J53" i="1"/>
  <c r="D54" i="1"/>
  <c r="G54" i="1" s="1"/>
  <c r="F54" i="1"/>
  <c r="I54" i="1" s="1"/>
  <c r="J54" i="1"/>
  <c r="D55" i="1"/>
  <c r="G55" i="1" s="1"/>
  <c r="F55" i="1"/>
  <c r="I55" i="1" s="1"/>
  <c r="J55" i="1"/>
  <c r="D56" i="1"/>
  <c r="G56" i="1" s="1"/>
  <c r="F56" i="1"/>
  <c r="I56" i="1" s="1"/>
  <c r="J56" i="1"/>
  <c r="D57" i="1"/>
  <c r="G57" i="1" s="1"/>
  <c r="F57" i="1"/>
  <c r="I57" i="1" s="1"/>
  <c r="J57" i="1"/>
  <c r="D58" i="1"/>
  <c r="G58" i="1" s="1"/>
  <c r="F58" i="1"/>
  <c r="I58" i="1" s="1"/>
  <c r="J58" i="1"/>
  <c r="D59" i="1"/>
  <c r="G59" i="1" s="1"/>
  <c r="F59" i="1"/>
  <c r="I59" i="1" s="1"/>
  <c r="J59" i="1"/>
  <c r="D60" i="1"/>
  <c r="C12" i="7" s="1"/>
  <c r="F60" i="1"/>
  <c r="E12" i="7" s="1"/>
  <c r="J60" i="1"/>
  <c r="D61" i="1"/>
  <c r="G61" i="1" s="1"/>
  <c r="F61" i="1"/>
  <c r="I61" i="1" s="1"/>
  <c r="J61" i="1"/>
  <c r="D62" i="1"/>
  <c r="G62" i="1" s="1"/>
  <c r="F62" i="1"/>
  <c r="I62" i="1" s="1"/>
  <c r="J62" i="1"/>
  <c r="D63" i="1"/>
  <c r="G63" i="1" s="1"/>
  <c r="F63" i="1"/>
  <c r="I63" i="1" s="1"/>
  <c r="J63" i="1"/>
  <c r="D64" i="1"/>
  <c r="G64" i="1" s="1"/>
  <c r="F64" i="1"/>
  <c r="I64" i="1" s="1"/>
  <c r="J64" i="1"/>
  <c r="D65" i="1"/>
  <c r="G65" i="1" s="1"/>
  <c r="F65" i="1"/>
  <c r="I65" i="1" s="1"/>
  <c r="J65" i="1"/>
  <c r="D66" i="1"/>
  <c r="G66" i="1" s="1"/>
  <c r="F66" i="1"/>
  <c r="I66" i="1" s="1"/>
  <c r="J66" i="1"/>
  <c r="D67" i="1"/>
  <c r="G67" i="1" s="1"/>
  <c r="F67" i="1"/>
  <c r="I67" i="1" s="1"/>
  <c r="J67" i="1"/>
  <c r="D68" i="1"/>
  <c r="G68" i="1" s="1"/>
  <c r="F68" i="1"/>
  <c r="I68" i="1" s="1"/>
  <c r="J68" i="1"/>
  <c r="D69" i="1"/>
  <c r="C13" i="7" s="1"/>
  <c r="F69" i="1"/>
  <c r="E13" i="7" s="1"/>
  <c r="J69" i="1"/>
  <c r="D70" i="1"/>
  <c r="G70" i="1" s="1"/>
  <c r="F70" i="1"/>
  <c r="I70" i="1" s="1"/>
  <c r="J70" i="1"/>
  <c r="D71" i="1"/>
  <c r="G71" i="1" s="1"/>
  <c r="F71" i="1"/>
  <c r="I71" i="1" s="1"/>
  <c r="J71" i="1"/>
  <c r="D72" i="1"/>
  <c r="G72" i="1" s="1"/>
  <c r="F72" i="1"/>
  <c r="I72" i="1" s="1"/>
  <c r="J72" i="1"/>
  <c r="D73" i="1"/>
  <c r="G73" i="1" s="1"/>
  <c r="F73" i="1"/>
  <c r="I73" i="1" s="1"/>
  <c r="J73" i="1"/>
  <c r="D74" i="1"/>
  <c r="G74" i="1" s="1"/>
  <c r="F74" i="1"/>
  <c r="I74" i="1" s="1"/>
  <c r="J74" i="1"/>
  <c r="D75" i="1"/>
  <c r="G75" i="1" s="1"/>
  <c r="F75" i="1"/>
  <c r="I75" i="1" s="1"/>
  <c r="J75" i="1"/>
  <c r="D76" i="1"/>
  <c r="G76" i="1" s="1"/>
  <c r="F76" i="1"/>
  <c r="I76" i="1" s="1"/>
  <c r="J76" i="1"/>
  <c r="D77" i="1"/>
  <c r="G77" i="1" s="1"/>
  <c r="F77" i="1"/>
  <c r="I77" i="1" s="1"/>
  <c r="J77" i="1"/>
  <c r="D78" i="1"/>
  <c r="G78" i="1" s="1"/>
  <c r="F78" i="1"/>
  <c r="I78" i="1" s="1"/>
  <c r="J78" i="1"/>
  <c r="D79" i="1"/>
  <c r="G79" i="1" s="1"/>
  <c r="F79" i="1"/>
  <c r="I79" i="1" s="1"/>
  <c r="J79" i="1"/>
  <c r="D80" i="1"/>
  <c r="G80" i="1" s="1"/>
  <c r="F80" i="1"/>
  <c r="I80" i="1" s="1"/>
  <c r="J80" i="1"/>
  <c r="D81" i="1"/>
  <c r="C14" i="7" s="1"/>
  <c r="F81" i="1"/>
  <c r="E14" i="7" s="1"/>
  <c r="J81" i="1"/>
  <c r="D82" i="1"/>
  <c r="G82" i="1" s="1"/>
  <c r="F82" i="1"/>
  <c r="I82" i="1" s="1"/>
  <c r="J82" i="1"/>
  <c r="D83" i="1"/>
  <c r="G83" i="1" s="1"/>
  <c r="F83" i="1"/>
  <c r="I83" i="1" s="1"/>
  <c r="J83" i="1"/>
  <c r="D84" i="1"/>
  <c r="G84" i="1" s="1"/>
  <c r="F84" i="1"/>
  <c r="I84" i="1" s="1"/>
  <c r="J84" i="1"/>
  <c r="D85" i="1"/>
  <c r="G85" i="1" s="1"/>
  <c r="F85" i="1"/>
  <c r="I85" i="1" s="1"/>
  <c r="J85" i="1"/>
  <c r="D86" i="1"/>
  <c r="G86" i="1" s="1"/>
  <c r="F86" i="1"/>
  <c r="I86" i="1" s="1"/>
  <c r="J86" i="1"/>
  <c r="D87" i="1"/>
  <c r="G87" i="1" s="1"/>
  <c r="F87" i="1"/>
  <c r="I87" i="1" s="1"/>
  <c r="J87" i="1"/>
  <c r="D88" i="1"/>
  <c r="G88" i="1" s="1"/>
  <c r="F88" i="1"/>
  <c r="I88" i="1" s="1"/>
  <c r="J88" i="1"/>
  <c r="D89" i="1"/>
  <c r="C15" i="7" s="1"/>
  <c r="F89" i="1"/>
  <c r="E15" i="7" s="1"/>
  <c r="J89" i="1"/>
  <c r="D90" i="1"/>
  <c r="G90" i="1" s="1"/>
  <c r="F90" i="1"/>
  <c r="I90" i="1" s="1"/>
  <c r="J90" i="1"/>
  <c r="D91" i="1"/>
  <c r="G91" i="1" s="1"/>
  <c r="F91" i="1"/>
  <c r="I91" i="1" s="1"/>
  <c r="J91" i="1"/>
  <c r="D92" i="1"/>
  <c r="G92" i="1" s="1"/>
  <c r="F92" i="1"/>
  <c r="I92" i="1" s="1"/>
  <c r="J92" i="1"/>
  <c r="D93" i="1"/>
  <c r="G93" i="1" s="1"/>
  <c r="F93" i="1"/>
  <c r="I93" i="1" s="1"/>
  <c r="J93" i="1"/>
  <c r="D94" i="1"/>
  <c r="G94" i="1" s="1"/>
  <c r="F94" i="1"/>
  <c r="I94" i="1" s="1"/>
  <c r="J94" i="1"/>
  <c r="D95" i="1"/>
  <c r="G95" i="1" s="1"/>
  <c r="F95" i="1"/>
  <c r="I95" i="1" s="1"/>
  <c r="J95" i="1"/>
  <c r="D96" i="1"/>
  <c r="G96" i="1" s="1"/>
  <c r="F96" i="1"/>
  <c r="I96" i="1" s="1"/>
  <c r="J96" i="1"/>
  <c r="D97" i="1"/>
  <c r="G97" i="1" s="1"/>
  <c r="F97" i="1"/>
  <c r="I97" i="1" s="1"/>
  <c r="J97" i="1"/>
  <c r="D98" i="1"/>
  <c r="G98" i="1" s="1"/>
  <c r="F98" i="1"/>
  <c r="I98" i="1" s="1"/>
  <c r="J98" i="1"/>
  <c r="F99" i="1"/>
  <c r="I99" i="1" s="1"/>
  <c r="J99" i="1"/>
  <c r="J4" i="1"/>
  <c r="F4" i="1"/>
  <c r="E5" i="7" s="1"/>
  <c r="D4" i="1"/>
  <c r="C5" i="7" s="1"/>
  <c r="F15" i="9" l="1"/>
  <c r="C4" i="7"/>
  <c r="X14" i="4"/>
  <c r="J15" i="9"/>
  <c r="X13" i="4"/>
  <c r="X3" i="4" s="1"/>
  <c r="J14" i="9"/>
  <c r="S12" i="4"/>
  <c r="E13" i="9"/>
  <c r="R11" i="4"/>
  <c r="D12" i="9"/>
  <c r="X10" i="4"/>
  <c r="J11" i="9"/>
  <c r="W9" i="4"/>
  <c r="I10" i="9"/>
  <c r="Q7" i="4"/>
  <c r="C8" i="9"/>
  <c r="S6" i="4"/>
  <c r="E7" i="9"/>
  <c r="W5" i="4"/>
  <c r="I6" i="9"/>
  <c r="S4" i="4"/>
  <c r="X18" i="4" s="1"/>
  <c r="E5" i="9"/>
  <c r="AA23" i="4"/>
  <c r="I10" i="7"/>
  <c r="E4" i="7"/>
  <c r="W14" i="4"/>
  <c r="I15" i="9"/>
  <c r="W13" i="4"/>
  <c r="I14" i="9"/>
  <c r="R12" i="4"/>
  <c r="D13" i="9"/>
  <c r="W10" i="4"/>
  <c r="I11" i="9"/>
  <c r="V9" i="4"/>
  <c r="H10" i="9"/>
  <c r="X8" i="4"/>
  <c r="J9" i="9"/>
  <c r="R6" i="4"/>
  <c r="D7" i="9"/>
  <c r="V5" i="4"/>
  <c r="H6" i="9"/>
  <c r="B20" i="9" s="1"/>
  <c r="B35" i="9" s="1"/>
  <c r="R4" i="4"/>
  <c r="D5" i="9"/>
  <c r="AA22" i="4"/>
  <c r="I9" i="7"/>
  <c r="D4" i="7"/>
  <c r="G4" i="7" s="1"/>
  <c r="V14" i="4"/>
  <c r="H15" i="9"/>
  <c r="B29" i="9" s="1"/>
  <c r="B44" i="9" s="1"/>
  <c r="V13" i="4"/>
  <c r="H14" i="9"/>
  <c r="F13" i="9"/>
  <c r="V10" i="4"/>
  <c r="H11" i="9"/>
  <c r="B25" i="9" s="1"/>
  <c r="B40" i="9" s="1"/>
  <c r="U9" i="4"/>
  <c r="Y23" i="4" s="1"/>
  <c r="AE23" i="4" s="1"/>
  <c r="G10" i="9"/>
  <c r="W8" i="4"/>
  <c r="I9" i="9"/>
  <c r="X7" i="4"/>
  <c r="J8" i="9"/>
  <c r="Q6" i="4"/>
  <c r="C7" i="9"/>
  <c r="E20" i="9"/>
  <c r="E35" i="9" s="1"/>
  <c r="Q4" i="4"/>
  <c r="C5" i="9"/>
  <c r="I8" i="7"/>
  <c r="AA21" i="4"/>
  <c r="U14" i="4"/>
  <c r="Y28" i="4" s="1"/>
  <c r="AE28" i="4" s="1"/>
  <c r="G15" i="9"/>
  <c r="U13" i="4"/>
  <c r="Y27" i="4" s="1"/>
  <c r="AE27" i="4" s="1"/>
  <c r="G14" i="9"/>
  <c r="X11" i="4"/>
  <c r="J12" i="9"/>
  <c r="U10" i="4"/>
  <c r="Y24" i="4" s="1"/>
  <c r="AE24" i="4" s="1"/>
  <c r="G11" i="9"/>
  <c r="S9" i="4"/>
  <c r="E10" i="9"/>
  <c r="V8" i="4"/>
  <c r="H9" i="9"/>
  <c r="W7" i="4"/>
  <c r="I8" i="9"/>
  <c r="S5" i="4"/>
  <c r="X19" i="4" s="1"/>
  <c r="AD19" i="4" s="1"/>
  <c r="E6" i="9"/>
  <c r="K3" i="4"/>
  <c r="L5" i="9"/>
  <c r="F19" i="9" s="1"/>
  <c r="I15" i="7"/>
  <c r="AA28" i="4"/>
  <c r="I7" i="7"/>
  <c r="AA20" i="4"/>
  <c r="G21" i="1"/>
  <c r="F7" i="7" s="1"/>
  <c r="C7" i="7"/>
  <c r="S14" i="4"/>
  <c r="X28" i="4" s="1"/>
  <c r="AD28" i="4" s="1"/>
  <c r="E15" i="9"/>
  <c r="D29" i="9" s="1"/>
  <c r="D44" i="9" s="1"/>
  <c r="S13" i="4"/>
  <c r="X27" i="4" s="1"/>
  <c r="AD27" i="4" s="1"/>
  <c r="E14" i="9"/>
  <c r="D28" i="9" s="1"/>
  <c r="D43" i="9" s="1"/>
  <c r="X12" i="4"/>
  <c r="J13" i="9"/>
  <c r="W11" i="4"/>
  <c r="I12" i="9"/>
  <c r="S10" i="4"/>
  <c r="X24" i="4" s="1"/>
  <c r="AD24" i="4" s="1"/>
  <c r="E11" i="9"/>
  <c r="D25" i="9" s="1"/>
  <c r="D40" i="9" s="1"/>
  <c r="R9" i="4"/>
  <c r="W23" i="4" s="1"/>
  <c r="AC23" i="4" s="1"/>
  <c r="D10" i="9"/>
  <c r="C24" i="9" s="1"/>
  <c r="C39" i="9" s="1"/>
  <c r="U8" i="4"/>
  <c r="Y22" i="4" s="1"/>
  <c r="AE22" i="4" s="1"/>
  <c r="G9" i="9"/>
  <c r="V7" i="4"/>
  <c r="H8" i="9"/>
  <c r="B22" i="9" s="1"/>
  <c r="B37" i="9" s="1"/>
  <c r="X6" i="4"/>
  <c r="J7" i="9"/>
  <c r="R5" i="4"/>
  <c r="W19" i="4" s="1"/>
  <c r="AC19" i="4" s="1"/>
  <c r="D6" i="9"/>
  <c r="C20" i="9" s="1"/>
  <c r="C35" i="9" s="1"/>
  <c r="X4" i="4"/>
  <c r="J5" i="9"/>
  <c r="AA27" i="4"/>
  <c r="I14" i="7"/>
  <c r="AA19" i="4"/>
  <c r="I6" i="7"/>
  <c r="G16" i="1"/>
  <c r="K16" i="8" s="1"/>
  <c r="C6" i="7"/>
  <c r="R14" i="4"/>
  <c r="D15" i="9"/>
  <c r="R13" i="4"/>
  <c r="W27" i="4" s="1"/>
  <c r="AC27" i="4" s="1"/>
  <c r="D14" i="9"/>
  <c r="C28" i="9" s="1"/>
  <c r="C43" i="9" s="1"/>
  <c r="W12" i="4"/>
  <c r="I13" i="9"/>
  <c r="V11" i="4"/>
  <c r="H12" i="9"/>
  <c r="B26" i="9" s="1"/>
  <c r="B41" i="9" s="1"/>
  <c r="R10" i="4"/>
  <c r="W24" i="4" s="1"/>
  <c r="AC24" i="4" s="1"/>
  <c r="D11" i="9"/>
  <c r="Q9" i="4"/>
  <c r="C10" i="9"/>
  <c r="F10" i="9" s="1"/>
  <c r="D23" i="9"/>
  <c r="D38" i="9" s="1"/>
  <c r="U7" i="4"/>
  <c r="Y21" i="4" s="1"/>
  <c r="AE21" i="4" s="1"/>
  <c r="G8" i="9"/>
  <c r="W6" i="4"/>
  <c r="I7" i="9"/>
  <c r="Q5" i="4"/>
  <c r="V19" i="4" s="1"/>
  <c r="C6" i="9"/>
  <c r="W4" i="4"/>
  <c r="W3" i="4" s="1"/>
  <c r="I5" i="9"/>
  <c r="AA26" i="4"/>
  <c r="I13" i="7"/>
  <c r="B28" i="9"/>
  <c r="B43" i="9" s="1"/>
  <c r="V12" i="4"/>
  <c r="H13" i="9"/>
  <c r="B27" i="9" s="1"/>
  <c r="B42" i="9" s="1"/>
  <c r="U11" i="4"/>
  <c r="Y25" i="4" s="1"/>
  <c r="AE25" i="4" s="1"/>
  <c r="G12" i="9"/>
  <c r="F11" i="9"/>
  <c r="R8" i="4"/>
  <c r="W22" i="4" s="1"/>
  <c r="AC22" i="4" s="1"/>
  <c r="D9" i="9"/>
  <c r="C23" i="9" s="1"/>
  <c r="C38" i="9" s="1"/>
  <c r="S7" i="4"/>
  <c r="X21" i="4" s="1"/>
  <c r="AD21" i="4" s="1"/>
  <c r="E8" i="9"/>
  <c r="D22" i="9" s="1"/>
  <c r="D37" i="9" s="1"/>
  <c r="V6" i="4"/>
  <c r="H7" i="9"/>
  <c r="V4" i="4"/>
  <c r="H5" i="9"/>
  <c r="I12" i="7"/>
  <c r="AA25" i="4"/>
  <c r="U12" i="4"/>
  <c r="Y26" i="4" s="1"/>
  <c r="AE26" i="4" s="1"/>
  <c r="G13" i="9"/>
  <c r="S11" i="4"/>
  <c r="X25" i="4" s="1"/>
  <c r="AD25" i="4" s="1"/>
  <c r="E12" i="9"/>
  <c r="X9" i="4"/>
  <c r="J10" i="9"/>
  <c r="Q8" i="4"/>
  <c r="V22" i="4" s="1"/>
  <c r="AB22" i="4" s="1"/>
  <c r="C9" i="9"/>
  <c r="F9" i="9" s="1"/>
  <c r="R7" i="4"/>
  <c r="W21" i="4" s="1"/>
  <c r="AC21" i="4" s="1"/>
  <c r="D8" i="9"/>
  <c r="U6" i="4"/>
  <c r="Y20" i="4" s="1"/>
  <c r="AE20" i="4" s="1"/>
  <c r="G7" i="9"/>
  <c r="X5" i="4"/>
  <c r="J6" i="9"/>
  <c r="U4" i="4"/>
  <c r="Y18" i="4" s="1"/>
  <c r="G5" i="9"/>
  <c r="I11" i="7"/>
  <c r="AA24" i="4"/>
  <c r="Q12" i="1"/>
  <c r="T12" i="1" s="1"/>
  <c r="G69" i="1"/>
  <c r="F13" i="7" s="1"/>
  <c r="S8" i="1"/>
  <c r="V8" i="1" s="1"/>
  <c r="I34" i="1"/>
  <c r="K29" i="8" s="1"/>
  <c r="Q6" i="1"/>
  <c r="T6" i="1" s="1"/>
  <c r="R14" i="1"/>
  <c r="U14" i="1" s="1"/>
  <c r="H89" i="1"/>
  <c r="G15" i="7" s="1"/>
  <c r="R13" i="1"/>
  <c r="U13" i="1" s="1"/>
  <c r="H81" i="1"/>
  <c r="G14" i="7" s="1"/>
  <c r="R10" i="1"/>
  <c r="U10" i="1" s="1"/>
  <c r="H49" i="1"/>
  <c r="G11" i="7" s="1"/>
  <c r="R9" i="1"/>
  <c r="U9" i="1" s="1"/>
  <c r="H40" i="1"/>
  <c r="G10" i="7" s="1"/>
  <c r="R5" i="1"/>
  <c r="U5" i="1" s="1"/>
  <c r="H16" i="1"/>
  <c r="G6" i="7" s="1"/>
  <c r="Q4" i="1"/>
  <c r="T4" i="1" s="1"/>
  <c r="G4" i="1"/>
  <c r="S11" i="1"/>
  <c r="V11" i="1" s="1"/>
  <c r="I60" i="1"/>
  <c r="H12" i="7" s="1"/>
  <c r="S4" i="1"/>
  <c r="V4" i="1" s="1"/>
  <c r="I4" i="1"/>
  <c r="H5" i="7" s="1"/>
  <c r="S14" i="1"/>
  <c r="V14" i="1" s="1"/>
  <c r="I89" i="1"/>
  <c r="H15" i="7" s="1"/>
  <c r="S13" i="1"/>
  <c r="V13" i="1" s="1"/>
  <c r="I81" i="1"/>
  <c r="H14" i="7" s="1"/>
  <c r="Q11" i="1"/>
  <c r="T11" i="1" s="1"/>
  <c r="G60" i="1"/>
  <c r="F12" i="7" s="1"/>
  <c r="S10" i="1"/>
  <c r="V10" i="1" s="1"/>
  <c r="I49" i="1"/>
  <c r="H11" i="7" s="1"/>
  <c r="Q14" i="1"/>
  <c r="T14" i="1" s="1"/>
  <c r="G89" i="1"/>
  <c r="F15" i="7" s="1"/>
  <c r="Q13" i="1"/>
  <c r="T13" i="1" s="1"/>
  <c r="G81" i="1"/>
  <c r="F14" i="7" s="1"/>
  <c r="Q10" i="1"/>
  <c r="T10" i="1" s="1"/>
  <c r="G49" i="1"/>
  <c r="F11" i="7" s="1"/>
  <c r="R12" i="1"/>
  <c r="U12" i="1" s="1"/>
  <c r="H69" i="1"/>
  <c r="G13" i="7" s="1"/>
  <c r="R6" i="1"/>
  <c r="U6" i="1" s="1"/>
  <c r="H21" i="1"/>
  <c r="G7" i="7" s="1"/>
  <c r="Q8" i="1"/>
  <c r="T8" i="1" s="1"/>
  <c r="G34" i="1"/>
  <c r="F9" i="7" s="1"/>
  <c r="S7" i="1"/>
  <c r="V7" i="1" s="1"/>
  <c r="I27" i="1"/>
  <c r="R4" i="1"/>
  <c r="U4" i="1" s="1"/>
  <c r="H4" i="1"/>
  <c r="G5" i="7" s="1"/>
  <c r="R11" i="1"/>
  <c r="U11" i="1" s="1"/>
  <c r="H60" i="1"/>
  <c r="G12" i="7" s="1"/>
  <c r="S9" i="1"/>
  <c r="V9" i="1" s="1"/>
  <c r="I40" i="1"/>
  <c r="H10" i="7" s="1"/>
  <c r="Q7" i="1"/>
  <c r="T7" i="1" s="1"/>
  <c r="G27" i="1"/>
  <c r="F8" i="7" s="1"/>
  <c r="S5" i="1"/>
  <c r="V5" i="1" s="1"/>
  <c r="I16" i="1"/>
  <c r="H6" i="7" s="1"/>
  <c r="R7" i="1"/>
  <c r="U7" i="1" s="1"/>
  <c r="H27" i="1"/>
  <c r="G8" i="7" s="1"/>
  <c r="S12" i="1"/>
  <c r="V12" i="1" s="1"/>
  <c r="I69" i="1"/>
  <c r="H13" i="7" s="1"/>
  <c r="Q9" i="1"/>
  <c r="T9" i="1" s="1"/>
  <c r="G40" i="1"/>
  <c r="F10" i="7" s="1"/>
  <c r="S6" i="1"/>
  <c r="V6" i="1" s="1"/>
  <c r="I21" i="1"/>
  <c r="H7" i="7" s="1"/>
  <c r="Q5" i="1"/>
  <c r="T5" i="1" s="1"/>
  <c r="R8" i="1"/>
  <c r="U8" i="1" s="1"/>
  <c r="H34" i="1"/>
  <c r="G9" i="7" s="1"/>
  <c r="E88" i="4"/>
  <c r="E56" i="4"/>
  <c r="E48" i="4"/>
  <c r="E99" i="4"/>
  <c r="J80" i="4"/>
  <c r="E10" i="4"/>
  <c r="E78" i="4"/>
  <c r="E45" i="4"/>
  <c r="E13" i="4"/>
  <c r="J24" i="4"/>
  <c r="J16" i="4"/>
  <c r="Y5" i="4" s="1"/>
  <c r="E63" i="4"/>
  <c r="E47" i="4"/>
  <c r="J42" i="4"/>
  <c r="E31" i="4"/>
  <c r="E66" i="4"/>
  <c r="J51" i="4"/>
  <c r="E34" i="4"/>
  <c r="T8" i="4" s="1"/>
  <c r="E18" i="4"/>
  <c r="J14" i="4"/>
  <c r="E29" i="4"/>
  <c r="E5" i="4"/>
  <c r="E86" i="4"/>
  <c r="E77" i="4"/>
  <c r="E68" i="4"/>
  <c r="J64" i="4"/>
  <c r="E62" i="4"/>
  <c r="E53" i="4"/>
  <c r="E52" i="4"/>
  <c r="E12" i="4"/>
  <c r="J96" i="4"/>
  <c r="J97" i="4"/>
  <c r="Z4" i="4"/>
  <c r="R3" i="4"/>
  <c r="V3" i="4"/>
  <c r="E95" i="4"/>
  <c r="E61" i="4"/>
  <c r="J57" i="4"/>
  <c r="J47" i="4"/>
  <c r="E43" i="4"/>
  <c r="E26" i="4"/>
  <c r="J22" i="4"/>
  <c r="U5" i="4"/>
  <c r="E89" i="4"/>
  <c r="T14" i="4" s="1"/>
  <c r="J84" i="4"/>
  <c r="J72" i="4"/>
  <c r="E69" i="4"/>
  <c r="T12" i="4" s="1"/>
  <c r="J48" i="4"/>
  <c r="E36" i="4"/>
  <c r="J32" i="4"/>
  <c r="E30" i="4"/>
  <c r="Q14" i="4"/>
  <c r="V28" i="4" s="1"/>
  <c r="AB28" i="4" s="1"/>
  <c r="S8" i="4"/>
  <c r="E91" i="4"/>
  <c r="J85" i="4"/>
  <c r="E81" i="4"/>
  <c r="T13" i="4" s="1"/>
  <c r="E80" i="4"/>
  <c r="J40" i="4"/>
  <c r="Y9" i="4" s="1"/>
  <c r="E37" i="4"/>
  <c r="E22" i="4"/>
  <c r="J5" i="4"/>
  <c r="J87" i="4"/>
  <c r="E85" i="4"/>
  <c r="J81" i="4"/>
  <c r="Y13" i="4" s="1"/>
  <c r="J78" i="4"/>
  <c r="J74" i="4"/>
  <c r="J8" i="4"/>
  <c r="J7" i="4"/>
  <c r="J4" i="4"/>
  <c r="Y4" i="4" s="1"/>
  <c r="J98" i="4"/>
  <c r="E93" i="4"/>
  <c r="J88" i="4"/>
  <c r="J70" i="4"/>
  <c r="E57" i="4"/>
  <c r="J52" i="4"/>
  <c r="E49" i="4"/>
  <c r="T10" i="4" s="1"/>
  <c r="E23" i="4"/>
  <c r="J18" i="4"/>
  <c r="E94" i="4"/>
  <c r="J89" i="4"/>
  <c r="Y14" i="4" s="1"/>
  <c r="E75" i="4"/>
  <c r="J56" i="4"/>
  <c r="J53" i="4"/>
  <c r="J38" i="4"/>
  <c r="E25" i="4"/>
  <c r="E24" i="4"/>
  <c r="J19" i="4"/>
  <c r="E97" i="4"/>
  <c r="E96" i="4"/>
  <c r="E83" i="4"/>
  <c r="J63" i="4"/>
  <c r="E59" i="4"/>
  <c r="J54" i="4"/>
  <c r="E50" i="4"/>
  <c r="J31" i="4"/>
  <c r="E27" i="4"/>
  <c r="T7" i="4" s="1"/>
  <c r="J9" i="4"/>
  <c r="G3" i="4"/>
  <c r="J91" i="4"/>
  <c r="E90" i="4"/>
  <c r="E84" i="4"/>
  <c r="J75" i="4"/>
  <c r="E74" i="4"/>
  <c r="E71" i="4"/>
  <c r="E60" i="4"/>
  <c r="T11" i="4" s="1"/>
  <c r="J55" i="4"/>
  <c r="E51" i="4"/>
  <c r="J46" i="4"/>
  <c r="J43" i="4"/>
  <c r="E42" i="4"/>
  <c r="E39" i="4"/>
  <c r="E28" i="4"/>
  <c r="J25" i="4"/>
  <c r="J21" i="4"/>
  <c r="Y6" i="4" s="1"/>
  <c r="J20" i="4"/>
  <c r="E15" i="4"/>
  <c r="E6" i="4"/>
  <c r="D3" i="4"/>
  <c r="J95" i="4"/>
  <c r="J93" i="4"/>
  <c r="J92" i="4"/>
  <c r="E87" i="4"/>
  <c r="J79" i="4"/>
  <c r="J77" i="4"/>
  <c r="J76" i="4"/>
  <c r="E73" i="4"/>
  <c r="E72" i="4"/>
  <c r="J66" i="4"/>
  <c r="E54" i="4"/>
  <c r="J49" i="4"/>
  <c r="Y10" i="4" s="1"/>
  <c r="J45" i="4"/>
  <c r="J44" i="4"/>
  <c r="E41" i="4"/>
  <c r="E40" i="4"/>
  <c r="T9" i="4" s="1"/>
  <c r="J34" i="4"/>
  <c r="Y8" i="4" s="1"/>
  <c r="J23" i="4"/>
  <c r="E21" i="4"/>
  <c r="T6" i="4" s="1"/>
  <c r="E19" i="4"/>
  <c r="E17" i="4"/>
  <c r="E16" i="4"/>
  <c r="T5" i="4" s="1"/>
  <c r="J10" i="4"/>
  <c r="C3" i="4"/>
  <c r="Q10" i="4"/>
  <c r="J35" i="4"/>
  <c r="J11" i="4"/>
  <c r="Q11" i="4"/>
  <c r="V25" i="4" s="1"/>
  <c r="AB25" i="4" s="1"/>
  <c r="J90" i="4"/>
  <c r="J67" i="4"/>
  <c r="J86" i="4"/>
  <c r="J82" i="4"/>
  <c r="J73" i="4"/>
  <c r="J69" i="4"/>
  <c r="Y12" i="4" s="1"/>
  <c r="J68" i="4"/>
  <c r="E65" i="4"/>
  <c r="E64" i="4"/>
  <c r="J58" i="4"/>
  <c r="E46" i="4"/>
  <c r="J41" i="4"/>
  <c r="J37" i="4"/>
  <c r="J36" i="4"/>
  <c r="E33" i="4"/>
  <c r="E32" i="4"/>
  <c r="J26" i="4"/>
  <c r="E20" i="4"/>
  <c r="J17" i="4"/>
  <c r="J13" i="4"/>
  <c r="J12" i="4"/>
  <c r="E7" i="4"/>
  <c r="Q12" i="4"/>
  <c r="V26" i="4" s="1"/>
  <c r="AB26" i="4" s="1"/>
  <c r="J94" i="4"/>
  <c r="J99" i="4"/>
  <c r="E98" i="4"/>
  <c r="E92" i="4"/>
  <c r="J83" i="4"/>
  <c r="E82" i="4"/>
  <c r="E76" i="4"/>
  <c r="J71" i="4"/>
  <c r="E67" i="4"/>
  <c r="J62" i="4"/>
  <c r="J59" i="4"/>
  <c r="E58" i="4"/>
  <c r="E55" i="4"/>
  <c r="E44" i="4"/>
  <c r="J39" i="4"/>
  <c r="E35" i="4"/>
  <c r="J30" i="4"/>
  <c r="J27" i="4"/>
  <c r="Y7" i="4" s="1"/>
  <c r="J15" i="4"/>
  <c r="E11" i="4"/>
  <c r="E9" i="4"/>
  <c r="B3" i="4"/>
  <c r="Q13" i="4"/>
  <c r="V27" i="4" s="1"/>
  <c r="AB27" i="4" s="1"/>
  <c r="E79" i="4"/>
  <c r="E70" i="4"/>
  <c r="J65" i="4"/>
  <c r="J61" i="4"/>
  <c r="J60" i="4"/>
  <c r="Y11" i="4" s="1"/>
  <c r="J50" i="4"/>
  <c r="E38" i="4"/>
  <c r="J33" i="4"/>
  <c r="J29" i="4"/>
  <c r="J28" i="4"/>
  <c r="E14" i="4"/>
  <c r="J6" i="4"/>
  <c r="H3" i="4"/>
  <c r="I3" i="4"/>
  <c r="E4" i="4"/>
  <c r="T4" i="4" s="1"/>
  <c r="F3" i="4"/>
  <c r="E8" i="4"/>
  <c r="E3" i="1"/>
  <c r="H3" i="1" s="1"/>
  <c r="J3" i="1"/>
  <c r="F3" i="1"/>
  <c r="D3" i="1"/>
  <c r="AE18" i="4" l="1"/>
  <c r="K28" i="8"/>
  <c r="H8" i="7"/>
  <c r="V24" i="4"/>
  <c r="AB24" i="4" s="1"/>
  <c r="Z3" i="4"/>
  <c r="AA18" i="4"/>
  <c r="AA17" i="4" s="1"/>
  <c r="I5" i="7"/>
  <c r="F5" i="7"/>
  <c r="K5" i="8"/>
  <c r="E21" i="9"/>
  <c r="E36" i="9" s="1"/>
  <c r="K7" i="9"/>
  <c r="D26" i="9"/>
  <c r="D41" i="9" s="1"/>
  <c r="W28" i="4"/>
  <c r="AC28" i="4" s="1"/>
  <c r="K12" i="8"/>
  <c r="B19" i="9"/>
  <c r="C4" i="9"/>
  <c r="F5" i="9"/>
  <c r="K31" i="8"/>
  <c r="H31" i="8" s="1"/>
  <c r="W20" i="4"/>
  <c r="AC20" i="4" s="1"/>
  <c r="C27" i="9"/>
  <c r="C42" i="9" s="1"/>
  <c r="K34" i="8"/>
  <c r="D21" i="9"/>
  <c r="D36" i="9" s="1"/>
  <c r="C26" i="9"/>
  <c r="C41" i="9" s="1"/>
  <c r="K8" i="8"/>
  <c r="H4" i="9"/>
  <c r="F14" i="9"/>
  <c r="K9" i="8"/>
  <c r="K25" i="8"/>
  <c r="F30" i="9"/>
  <c r="F45" i="9" s="1"/>
  <c r="F34" i="9"/>
  <c r="D24" i="9"/>
  <c r="D39" i="9" s="1"/>
  <c r="E29" i="9"/>
  <c r="E44" i="9" s="1"/>
  <c r="K15" i="9"/>
  <c r="V18" i="4"/>
  <c r="AB18" i="4" s="1"/>
  <c r="W26" i="4"/>
  <c r="AC26" i="4" s="1"/>
  <c r="H4" i="7"/>
  <c r="H4" i="5" s="1"/>
  <c r="G4" i="5"/>
  <c r="X20" i="4"/>
  <c r="AD20" i="4" s="1"/>
  <c r="W25" i="4"/>
  <c r="AC25" i="4" s="1"/>
  <c r="S3" i="4"/>
  <c r="X22" i="4"/>
  <c r="AD22" i="4" s="1"/>
  <c r="C22" i="9"/>
  <c r="C37" i="9" s="1"/>
  <c r="E27" i="9"/>
  <c r="E42" i="9" s="1"/>
  <c r="K13" i="9"/>
  <c r="E22" i="9"/>
  <c r="E37" i="9" s="1"/>
  <c r="K8" i="9"/>
  <c r="E23" i="9"/>
  <c r="E38" i="9" s="1"/>
  <c r="K9" i="9"/>
  <c r="K33" i="8"/>
  <c r="X23" i="4"/>
  <c r="AD23" i="4" s="1"/>
  <c r="K6" i="9"/>
  <c r="E24" i="9"/>
  <c r="E39" i="9" s="1"/>
  <c r="K10" i="9"/>
  <c r="F8" i="9"/>
  <c r="D27" i="9"/>
  <c r="D42" i="9" s="1"/>
  <c r="K35" i="8"/>
  <c r="H9" i="7"/>
  <c r="K17" i="8"/>
  <c r="H17" i="8" s="1"/>
  <c r="F6" i="7"/>
  <c r="D20" i="9"/>
  <c r="D35" i="9" s="1"/>
  <c r="E25" i="9"/>
  <c r="E40" i="9" s="1"/>
  <c r="K11" i="9"/>
  <c r="K7" i="8"/>
  <c r="H7" i="8" s="1"/>
  <c r="C19" i="9"/>
  <c r="D4" i="9"/>
  <c r="B24" i="9"/>
  <c r="B39" i="9" s="1"/>
  <c r="V21" i="4"/>
  <c r="AB21" i="4" s="1"/>
  <c r="X26" i="4"/>
  <c r="AD26" i="4" s="1"/>
  <c r="K37" i="8"/>
  <c r="E19" i="9"/>
  <c r="G4" i="9"/>
  <c r="K5" i="9"/>
  <c r="K11" i="8"/>
  <c r="E26" i="9"/>
  <c r="E41" i="9" s="1"/>
  <c r="K12" i="9"/>
  <c r="K30" i="8"/>
  <c r="K15" i="8"/>
  <c r="F7" i="9"/>
  <c r="B21" i="9"/>
  <c r="B36" i="9" s="1"/>
  <c r="W18" i="4"/>
  <c r="D19" i="9"/>
  <c r="E4" i="9"/>
  <c r="F4" i="7"/>
  <c r="H2" i="5" s="1"/>
  <c r="G2" i="5"/>
  <c r="K24" i="8"/>
  <c r="K27" i="8"/>
  <c r="K36" i="8"/>
  <c r="H36" i="8" s="1"/>
  <c r="V20" i="4"/>
  <c r="AB20" i="4" s="1"/>
  <c r="K10" i="8"/>
  <c r="H10" i="8" s="1"/>
  <c r="AD18" i="4"/>
  <c r="K32" i="8"/>
  <c r="F6" i="9"/>
  <c r="V23" i="4"/>
  <c r="AB23" i="4" s="1"/>
  <c r="I4" i="7"/>
  <c r="F8" i="5" s="1"/>
  <c r="K18" i="8"/>
  <c r="K13" i="8"/>
  <c r="H13" i="8" s="1"/>
  <c r="U3" i="4"/>
  <c r="Y19" i="4"/>
  <c r="AE19" i="4" s="1"/>
  <c r="K14" i="8"/>
  <c r="H14" i="8" s="1"/>
  <c r="AB19" i="4"/>
  <c r="C25" i="9"/>
  <c r="C40" i="9" s="1"/>
  <c r="C29" i="9"/>
  <c r="C44" i="9" s="1"/>
  <c r="B23" i="9"/>
  <c r="B38" i="9" s="1"/>
  <c r="E28" i="9"/>
  <c r="E43" i="9" s="1"/>
  <c r="K14" i="9"/>
  <c r="K23" i="8"/>
  <c r="C21" i="9"/>
  <c r="C36" i="9" s="1"/>
  <c r="F12" i="9"/>
  <c r="K26" i="8"/>
  <c r="H26" i="8" s="1"/>
  <c r="K6" i="8"/>
  <c r="H6" i="8" s="1"/>
  <c r="I4" i="9"/>
  <c r="J4" i="9"/>
  <c r="S3" i="1"/>
  <c r="V3" i="1" s="1"/>
  <c r="I3" i="1"/>
  <c r="H29" i="8" s="1"/>
  <c r="G3" i="1"/>
  <c r="R3" i="1"/>
  <c r="U3" i="1" s="1"/>
  <c r="Q3" i="1"/>
  <c r="T3" i="1" s="1"/>
  <c r="E3" i="4"/>
  <c r="T3" i="4"/>
  <c r="Q3" i="4"/>
  <c r="Y3" i="4"/>
  <c r="J3" i="4"/>
  <c r="B34" i="9" l="1"/>
  <c r="B30" i="9"/>
  <c r="B45" i="9" s="1"/>
  <c r="E8" i="8"/>
  <c r="B8" i="8" s="1"/>
  <c r="E16" i="8"/>
  <c r="B16" i="8" s="1"/>
  <c r="E9" i="8"/>
  <c r="B9" i="8" s="1"/>
  <c r="E17" i="8"/>
  <c r="B17" i="8" s="1"/>
  <c r="E15" i="8"/>
  <c r="B15" i="8" s="1"/>
  <c r="E10" i="8"/>
  <c r="B10" i="8" s="1"/>
  <c r="E18" i="8"/>
  <c r="B18" i="8" s="1"/>
  <c r="E7" i="8"/>
  <c r="B7" i="8" s="1"/>
  <c r="E11" i="8"/>
  <c r="B11" i="8" s="1"/>
  <c r="E4" i="8"/>
  <c r="B4" i="8" s="1"/>
  <c r="E12" i="8"/>
  <c r="B12" i="8" s="1"/>
  <c r="K4" i="8"/>
  <c r="H4" i="8" s="1"/>
  <c r="E5" i="8"/>
  <c r="B5" i="8" s="1"/>
  <c r="E13" i="8"/>
  <c r="B13" i="8" s="1"/>
  <c r="E6" i="8"/>
  <c r="B6" i="8" s="1"/>
  <c r="E14" i="8"/>
  <c r="B14" i="8" s="1"/>
  <c r="V17" i="4"/>
  <c r="AB17" i="4" s="1"/>
  <c r="H24" i="8"/>
  <c r="H15" i="8"/>
  <c r="H37" i="8"/>
  <c r="H34" i="8"/>
  <c r="H25" i="8"/>
  <c r="E26" i="8"/>
  <c r="B26" i="8" s="1"/>
  <c r="E34" i="8"/>
  <c r="B34" i="8" s="1"/>
  <c r="E27" i="8"/>
  <c r="B27" i="8" s="1"/>
  <c r="E35" i="8"/>
  <c r="B35" i="8" s="1"/>
  <c r="E28" i="8"/>
  <c r="B28" i="8" s="1"/>
  <c r="E36" i="8"/>
  <c r="B36" i="8" s="1"/>
  <c r="E29" i="8"/>
  <c r="B29" i="8" s="1"/>
  <c r="E37" i="8"/>
  <c r="B37" i="8" s="1"/>
  <c r="E30" i="8"/>
  <c r="B30" i="8" s="1"/>
  <c r="E23" i="8"/>
  <c r="B23" i="8" s="1"/>
  <c r="E33" i="8"/>
  <c r="B33" i="8" s="1"/>
  <c r="E31" i="8"/>
  <c r="B31" i="8" s="1"/>
  <c r="E25" i="8"/>
  <c r="B25" i="8" s="1"/>
  <c r="E24" i="8"/>
  <c r="B24" i="8" s="1"/>
  <c r="E32" i="8"/>
  <c r="B32" i="8" s="1"/>
  <c r="H23" i="8"/>
  <c r="H32" i="8"/>
  <c r="H30" i="8"/>
  <c r="X17" i="4"/>
  <c r="AD17" i="4" s="1"/>
  <c r="H9" i="8"/>
  <c r="H28" i="8"/>
  <c r="D30" i="9"/>
  <c r="D45" i="9" s="1"/>
  <c r="D34" i="9"/>
  <c r="H11" i="8"/>
  <c r="H33" i="8"/>
  <c r="F4" i="9"/>
  <c r="H5" i="8"/>
  <c r="H18" i="8"/>
  <c r="AC18" i="4"/>
  <c r="W17" i="4"/>
  <c r="AC17" i="4" s="1"/>
  <c r="C30" i="9"/>
  <c r="C45" i="9" s="1"/>
  <c r="C34" i="9"/>
  <c r="H35" i="8"/>
  <c r="H8" i="8"/>
  <c r="Y17" i="4"/>
  <c r="AE17" i="4" s="1"/>
  <c r="H27" i="8"/>
  <c r="E30" i="9"/>
  <c r="E45" i="9" s="1"/>
  <c r="E34" i="9"/>
  <c r="H12" i="8"/>
  <c r="H16" i="8"/>
  <c r="K4" i="9"/>
  <c r="X20" i="1"/>
  <c r="U20" i="1" s="1"/>
  <c r="X28" i="1"/>
  <c r="U28" i="1" s="1"/>
  <c r="R22" i="1"/>
  <c r="O22" i="1" s="1"/>
  <c r="R30" i="1"/>
  <c r="O30" i="1" s="1"/>
  <c r="X21" i="1"/>
  <c r="U21" i="1" s="1"/>
  <c r="X29" i="1"/>
  <c r="U29" i="1" s="1"/>
  <c r="R23" i="1"/>
  <c r="O23" i="1" s="1"/>
  <c r="R31" i="1"/>
  <c r="O31" i="1" s="1"/>
  <c r="X22" i="1"/>
  <c r="U22" i="1" s="1"/>
  <c r="X30" i="1"/>
  <c r="U30" i="1" s="1"/>
  <c r="R24" i="1"/>
  <c r="O24" i="1" s="1"/>
  <c r="R17" i="1"/>
  <c r="O17" i="1" s="1"/>
  <c r="X23" i="1"/>
  <c r="U23" i="1" s="1"/>
  <c r="X31" i="1"/>
  <c r="U31" i="1" s="1"/>
  <c r="R25" i="1"/>
  <c r="O25" i="1" s="1"/>
  <c r="R27" i="1"/>
  <c r="O27" i="1" s="1"/>
  <c r="X24" i="1"/>
  <c r="U24" i="1" s="1"/>
  <c r="X17" i="1"/>
  <c r="U17" i="1" s="1"/>
  <c r="R18" i="1"/>
  <c r="O18" i="1" s="1"/>
  <c r="R26" i="1"/>
  <c r="O26" i="1" s="1"/>
  <c r="X25" i="1"/>
  <c r="U25" i="1" s="1"/>
  <c r="X18" i="1"/>
  <c r="U18" i="1" s="1"/>
  <c r="X26" i="1"/>
  <c r="U26" i="1" s="1"/>
  <c r="R20" i="1"/>
  <c r="O20" i="1" s="1"/>
  <c r="R28" i="1"/>
  <c r="O28" i="1" s="1"/>
  <c r="X19" i="1"/>
  <c r="U19" i="1" s="1"/>
  <c r="X27" i="1"/>
  <c r="U27" i="1" s="1"/>
  <c r="R21" i="1"/>
  <c r="O21" i="1" s="1"/>
  <c r="R29" i="1"/>
  <c r="O29" i="1" s="1"/>
  <c r="R19" i="1"/>
  <c r="O19" i="1" s="1"/>
  <c r="N4" i="9" l="1"/>
  <c r="G19" i="9" s="1"/>
  <c r="G34" i="9" l="1"/>
  <c r="G30" i="9"/>
  <c r="G45" i="9" s="1"/>
  <c r="M4" i="9"/>
  <c r="L4" i="9"/>
</calcChain>
</file>

<file path=xl/sharedStrings.xml><?xml version="1.0" encoding="utf-8"?>
<sst xmlns="http://schemas.openxmlformats.org/spreadsheetml/2006/main" count="546" uniqueCount="328">
  <si>
    <t>Organisation unit / Data</t>
  </si>
  <si>
    <t>COVAC - 1st dose (P2A) - Daily vaccinated (COVISHIELD)</t>
  </si>
  <si>
    <t>COVAC - 1st dose (P4) - Daily vaccinated (VEROCELL)</t>
  </si>
  <si>
    <t>COVAC - 1st dose (P5) - Daily vaccinated (VEROCELL 55+)</t>
  </si>
  <si>
    <t>COVAC - 1st dose (P6) - Daily vaccinated (Astrazeneca)</t>
  </si>
  <si>
    <t>COVAC - 1st Dose - Astrazeneca - Daily vaccinated</t>
  </si>
  <si>
    <t>COVAC - 1st Dose - VEROCELL- Daily vaccinated</t>
  </si>
  <si>
    <t>COVAC - 1st dose (P5) - Daily vaccinated (Janssen 50-54)</t>
  </si>
  <si>
    <t>COVAC - Single Dose- Janssen (J &amp; J) - Daily vaccinated</t>
  </si>
  <si>
    <t>COVAC - 2nd dose (P4) - Daily vaccinated (VEROCELL)</t>
  </si>
  <si>
    <t>COVAC - 2nd dose (P1) - Daily Vaccinated (COVISHIELD)</t>
  </si>
  <si>
    <t>COVAC - 2nd dose (P3) - Daily Vaccinated (VeroCell)</t>
  </si>
  <si>
    <t>COVAC - 2nd dose (P2A) - Daily vaccinated (COVISHIELD)</t>
  </si>
  <si>
    <t>COVAC - 2nd dose (P5) - Daily vaccinated (VEROCELL 55+)</t>
  </si>
  <si>
    <t>COVAC - 2nd Dose - Astrazeneca - Daily vaccinated</t>
  </si>
  <si>
    <t>COVAC - 2nd Dose - VEROCELL- Daily vaccinated</t>
  </si>
  <si>
    <t>4 Gandaki Province / 401 GORKHA</t>
  </si>
  <si>
    <t>4 Gandaki Province / 401 GORKHA / 40101 Chumanubri Rural Municipality</t>
  </si>
  <si>
    <t>4 Gandaki Province / 401 GORKHA / 40102 Ajirkot Rural Municipality</t>
  </si>
  <si>
    <t>4 Gandaki Province / 401 GORKHA / 40103 Sulikot Rural Municipality</t>
  </si>
  <si>
    <t>4 Gandaki Province / 401 GORKHA / 40104 Dharche Rural Municipality</t>
  </si>
  <si>
    <t>4 Gandaki Province / 401 GORKHA / 40105 Aarughat Rural Municipality</t>
  </si>
  <si>
    <t>4 Gandaki Province / 401 GORKHA / 40106 Bhimsen Rural Municipality</t>
  </si>
  <si>
    <t>4 Gandaki Province / 401 GORKHA / 40107 Siranchowk Rural Municipality</t>
  </si>
  <si>
    <t>4 Gandaki Province / 401 GORKHA / 40108 Palungtar Municipality</t>
  </si>
  <si>
    <t>4 Gandaki Province / 401 GORKHA / 40109 Gorkha Municipality</t>
  </si>
  <si>
    <t>4 Gandaki Province / 401 GORKHA / 40110 Shahid Lakhan Rural Municipality</t>
  </si>
  <si>
    <t>4 Gandaki Province / 401 GORKHA / 40111 Gandaki Rural Municipality</t>
  </si>
  <si>
    <t>4 Gandaki Province / 402 MANANG</t>
  </si>
  <si>
    <t>4 Gandaki Province / 402 MANANG / 40201 Naraphu Rural Municipality</t>
  </si>
  <si>
    <t>4 Gandaki Province / 402 MANANG / 40202 Neshang Rural Municipality</t>
  </si>
  <si>
    <t>4 Gandaki Province / 402 MANANG / 40203 Chame Rural Municipality</t>
  </si>
  <si>
    <t>4 Gandaki Province / 402 MANANG / 40204 Nashong Rural Municipality</t>
  </si>
  <si>
    <t>4 Gandaki Province / 403 MUSTANG</t>
  </si>
  <si>
    <t>4 Gandaki Province / 403 MUSTANG / 40301 Dalome Rural Municipality</t>
  </si>
  <si>
    <t>4 Gandaki Province / 403 MUSTANG / 40302 Gharpajhong Rural Municipality</t>
  </si>
  <si>
    <t>4 Gandaki Province / 403 MUSTANG / 40303 Bahragaun Muktikshetra Rural Municipality</t>
  </si>
  <si>
    <t>4 Gandaki Province / 403 MUSTANG / 40304 Lomanthang Rural Municipality</t>
  </si>
  <si>
    <t>4 Gandaki Province / 403 MUSTANG / 40305 Thasang Rural Municipality</t>
  </si>
  <si>
    <t>4 Gandaki Province / 404 MYAGDI</t>
  </si>
  <si>
    <t>4 Gandaki Province / 404 MYAGDI / 40401 Annapurna Rural Municipality</t>
  </si>
  <si>
    <t>4 Gandaki Province / 404 MYAGDI / 40402 Raghuganga Rural Municipality</t>
  </si>
  <si>
    <t>4 Gandaki Province / 404 MYAGDI / 40403 Dhawalagiri Rural Municipality</t>
  </si>
  <si>
    <t>4 Gandaki Province / 404 MYAGDI / 40404 Malika Rural Municipality</t>
  </si>
  <si>
    <t>4 Gandaki Province / 404 MYAGDI / 40405 Mangala Rural Municipality</t>
  </si>
  <si>
    <t>4 Gandaki Province / 404 MYAGDI / 40406 Beni Municipality</t>
  </si>
  <si>
    <t>4 Gandaki Province / 405 KASKI</t>
  </si>
  <si>
    <t>4 Gandaki Province / 405 KASKI / 40501 Madi Rural Municipality</t>
  </si>
  <si>
    <t>4 Gandaki Province / 405 KASKI / 40502 Machhapuchchhre Rural Municipality</t>
  </si>
  <si>
    <t>4 Gandaki Province / 405 KASKI / 40503 Annapurna Rural Municipality</t>
  </si>
  <si>
    <t>4 Gandaki Province / 405 KASKI / 40504 Pokhara Lekhnath Metropolitan City</t>
  </si>
  <si>
    <t>4 Gandaki Province / 405 KASKI / 40505 Rupa Rural Municipality</t>
  </si>
  <si>
    <t>4 Gandaki Province / 406 LAMJUNG</t>
  </si>
  <si>
    <t>4 Gandaki Province / 406 LAMJUNG / 40601 Dordi Rural Municipality</t>
  </si>
  <si>
    <t>4 Gandaki Province / 406 LAMJUNG / 40602 Marshyangdi Rural Municipality</t>
  </si>
  <si>
    <t>4 Gandaki Province / 406 LAMJUNG / 40603 Kwhola Sothar Rural Municipality</t>
  </si>
  <si>
    <t>4 Gandaki Province / 406 LAMJUNG / 40604 Madhya Nepal Municipality</t>
  </si>
  <si>
    <t>4 Gandaki Province / 406 LAMJUNG / 40605 Bensi Shahar Municipality</t>
  </si>
  <si>
    <t>4 Gandaki Province / 406 LAMJUNG / 40606 Sundarbazar Municipality</t>
  </si>
  <si>
    <t>4 Gandaki Province / 406 LAMJUNG / 40607 Rainas Municipality</t>
  </si>
  <si>
    <t>4 Gandaki Province / 406 LAMJUNG / 40608 Dudhapokhari Rural Municipality</t>
  </si>
  <si>
    <t>4 Gandaki Province / 407 TANAHU</t>
  </si>
  <si>
    <t>4 Gandaki Province / 407 TANAHU / 40701 Bhanu Municipality</t>
  </si>
  <si>
    <t>4 Gandaki Province / 407 TANAHU / 40702 Byas Municipality</t>
  </si>
  <si>
    <t>4 Gandaki Province / 407 TANAHU / 40703 Myagde Rural Municipality</t>
  </si>
  <si>
    <t>4 Gandaki Province / 407 TANAHU / 40704 Shuklagandaki Municipality</t>
  </si>
  <si>
    <t>4 Gandaki Province / 407 TANAHU / 40705 Bhimad Municipality</t>
  </si>
  <si>
    <t>4 Gandaki Province / 407 TANAHU / 40706 Ghiring Rural Municipality</t>
  </si>
  <si>
    <t>4 Gandaki Province / 407 TANAHU / 40707 Rhishing Rural Municipality</t>
  </si>
  <si>
    <t>4 Gandaki Province / 407 TANAHU / 40708 Devghat Rural Municipality</t>
  </si>
  <si>
    <t>4 Gandaki Province / 407 TANAHU / 40709 Bandipur Rural Municipality</t>
  </si>
  <si>
    <t>4 Gandaki Province / 407 TANAHU / 40710 Aanbu Khaireni Rural Municipality</t>
  </si>
  <si>
    <t>4 Gandaki Province / 408 NAWALPARASI EAST</t>
  </si>
  <si>
    <t>4 Gandaki Province / 408 NAWALPARASI EAST / 40801 Gaidakot Municipality</t>
  </si>
  <si>
    <t>4 Gandaki Province / 408 NAWALPARASI EAST / 40802 Bulingtar Rural Municipality</t>
  </si>
  <si>
    <t>4 Gandaki Province / 408 NAWALPARASI EAST / 40803 Bungdikali Rural Municipality</t>
  </si>
  <si>
    <t>4 Gandaki Province / 408 NAWALPARASI EAST / 40804 Hupsekot Rural Municipality</t>
  </si>
  <si>
    <t>4 Gandaki Province / 408 NAWALPARASI EAST / 40805 Devchuli Municipality</t>
  </si>
  <si>
    <t>4 Gandaki Province / 408 NAWALPARASI EAST / 40806 Kawasoti Municipality</t>
  </si>
  <si>
    <t>4 Gandaki Province / 408 NAWALPARASI EAST / 40807 Madhya Bindu Municipality</t>
  </si>
  <si>
    <t>4 Gandaki Province / 408 NAWALPARASI EAST / 40808 Binayi Tribeni Rural Municipality</t>
  </si>
  <si>
    <t>4 Gandaki Province / 409 SYANGJA</t>
  </si>
  <si>
    <t>4 Gandaki Province / 409 SYANGJA / 40901 Putalibazar Municipality</t>
  </si>
  <si>
    <t>4 Gandaki Province / 409 SYANGJA / 40902 Phedikhola Rural Municipality</t>
  </si>
  <si>
    <t>4 Gandaki Province / 409 SYANGJA / 40903 Aandhikhola Rural Municipality</t>
  </si>
  <si>
    <t>4 Gandaki Province / 409 SYANGJA / 40904 Arjun Choupari Rural Municipality</t>
  </si>
  <si>
    <t>4 Gandaki Province / 409 SYANGJA / 40905 Bhirkot Municipaity</t>
  </si>
  <si>
    <t>4 Gandaki Province / 409 SYANGJA / 40906 Biruwa Rural Municipality</t>
  </si>
  <si>
    <t>4 Gandaki Province / 409 SYANGJA / 40907 Harinas Rural Municipality</t>
  </si>
  <si>
    <t>4 Gandaki Province / 409 SYANGJA / 40908 Chapakot Municipality</t>
  </si>
  <si>
    <t>4 Gandaki Province / 409 SYANGJA / 40909 Walling Municipality</t>
  </si>
  <si>
    <t>4 Gandaki Province / 409 SYANGJA / 40910 Galyang Municipality</t>
  </si>
  <si>
    <t>4 Gandaki Province / 409 SYANGJA / 40911 Kaligandaki Rural Municipality</t>
  </si>
  <si>
    <t>4 Gandaki Province / 410 PARBAT</t>
  </si>
  <si>
    <t>4 Gandaki Province / 410 PARBAT / 41001 Modi Rural Municipality</t>
  </si>
  <si>
    <t>4 Gandaki Province / 410 PARBAT / 41002 Jaljala Rural Municipality</t>
  </si>
  <si>
    <t>4 Gandaki Province / 410 PARBAT / 41003 Kushma Municipality</t>
  </si>
  <si>
    <t>4 Gandaki Province / 410 PARBAT / 41004 Phalebas Municipality</t>
  </si>
  <si>
    <t>4 Gandaki Province / 410 PARBAT / 41005 Mahashila Rural Municipality</t>
  </si>
  <si>
    <t>4 Gandaki Province / 410 PARBAT / 41006 Bihadi Rural Municipality</t>
  </si>
  <si>
    <t>4 Gandaki Province / 410 PARBAT / 41007 Paiyu Rural Municipality</t>
  </si>
  <si>
    <t>4 Gandaki Province / 411 BAGLUNG</t>
  </si>
  <si>
    <t>4 Gandaki Province / 411 BAGLUNG / 41101 Baglung Municipality</t>
  </si>
  <si>
    <t>4 Gandaki Province / 411 BAGLUNG / 41102 Kathekhola Rural Municipality</t>
  </si>
  <si>
    <t>4 Gandaki Province / 411 BAGLUNG / 41103 Tarakhola Rural Municipality</t>
  </si>
  <si>
    <t>4 Gandaki Province / 411 BAGLUNG / 41104 Tamankhola Rural Municipality</t>
  </si>
  <si>
    <t>4 Gandaki Province / 411 BAGLUNG / 41105 Dhorpatan Municipality</t>
  </si>
  <si>
    <t>4 Gandaki Province / 411 BAGLUNG / 41106 Nisikhola Rural Municipality</t>
  </si>
  <si>
    <t>4 Gandaki Province / 411 BAGLUNG / 41107 Badigad Rural Municipality</t>
  </si>
  <si>
    <t>4 Gandaki Province / 411 BAGLUNG / 41108 Galkot Municipality</t>
  </si>
  <si>
    <t>4 Gandaki Province / 411 BAGLUNG / 41109 Bareng Rural Municipality</t>
  </si>
  <si>
    <t>4 Gandaki Province / 411 BAGLUNG / 41110 Jaimuni Municipality</t>
  </si>
  <si>
    <t>1st dose</t>
  </si>
  <si>
    <t>Complete dose</t>
  </si>
  <si>
    <t>12-18 pfizer</t>
  </si>
  <si>
    <t>Gandaki_province</t>
  </si>
  <si>
    <t>जिल्ला/प्रदेश</t>
  </si>
  <si>
    <t>COVAC - 1st Dose(p1) COVISHIED (Not in System)</t>
  </si>
  <si>
    <t>गण्डकी प्रदेश</t>
  </si>
  <si>
    <t>गोरखा</t>
  </si>
  <si>
    <t>मनाङ</t>
  </si>
  <si>
    <t>मुस्ताङ</t>
  </si>
  <si>
    <t>म्याग्दी</t>
  </si>
  <si>
    <t>कास्की</t>
  </si>
  <si>
    <t>लमजुङ</t>
  </si>
  <si>
    <t>तनहुँ</t>
  </si>
  <si>
    <t>नवलपरासी</t>
  </si>
  <si>
    <t>स्याङ्जा</t>
  </si>
  <si>
    <t>पर्वत</t>
  </si>
  <si>
    <t>बागलुङ</t>
  </si>
  <si>
    <t>Total</t>
  </si>
  <si>
    <t>2019, 2020, 2021</t>
  </si>
  <si>
    <t>COVAC - 1st dose - COVISHIELD - Daily vaccinated</t>
  </si>
  <si>
    <t>COVAC - 1st dose (P3) - Daily vaccinated (VEROCELL)</t>
  </si>
  <si>
    <t>COVAC - 2nd Dose - COVISHIELD - Daily vaccinated</t>
  </si>
  <si>
    <t>COVAC - 2nd dose - COVISHILED - Daily vaccinated</t>
  </si>
  <si>
    <t>Population (2011)</t>
  </si>
  <si>
    <t>Growth rates</t>
  </si>
  <si>
    <t>18 Plus Population *with respective growth rates of districts</t>
  </si>
  <si>
    <t>18+ target (MoHP)</t>
  </si>
  <si>
    <t>1st</t>
  </si>
  <si>
    <t>Achievement in Number</t>
  </si>
  <si>
    <t>Achievement in %</t>
  </si>
  <si>
    <t>Vaccination on 18+ population</t>
  </si>
  <si>
    <t>Complete</t>
  </si>
  <si>
    <t>1st with J&amp;J</t>
  </si>
  <si>
    <t>1st without J&amp;J</t>
  </si>
  <si>
    <t>1st_without_J&amp;J</t>
  </si>
  <si>
    <t>COVAC -1st Dose (Pfizer)-24 Hospitals</t>
  </si>
  <si>
    <t>1st Dose</t>
  </si>
  <si>
    <t xml:space="preserve">COVISHIELD </t>
  </si>
  <si>
    <t>Verocell</t>
  </si>
  <si>
    <t>Astrazeneca</t>
  </si>
  <si>
    <t>Janssen &amp; Jansen</t>
  </si>
  <si>
    <t>Complete Dose</t>
  </si>
  <si>
    <t>(Pfizer)</t>
  </si>
  <si>
    <t xml:space="preserve">Astrazeneca </t>
  </si>
  <si>
    <t>Total_2</t>
  </si>
  <si>
    <t xml:space="preserve"> COVISHIELD</t>
  </si>
  <si>
    <t xml:space="preserve"> Verocell</t>
  </si>
  <si>
    <t>Gandaki Province</t>
  </si>
  <si>
    <t>Covishield</t>
  </si>
  <si>
    <t>2nd Dose</t>
  </si>
  <si>
    <t>401 GORKHA</t>
  </si>
  <si>
    <t>40101 Chumanubri Rural Municipality</t>
  </si>
  <si>
    <t>40102 Ajirkot Rural Municipality</t>
  </si>
  <si>
    <t>40103 Sulikot Rural Municipality</t>
  </si>
  <si>
    <t>40104 Dharche Rural Municipality</t>
  </si>
  <si>
    <t>40105 Aarughat Rural Municipality</t>
  </si>
  <si>
    <t>40106 Bhimsen Rural Municipality</t>
  </si>
  <si>
    <t>40107 Siranchowk Rural Municipality</t>
  </si>
  <si>
    <t>40108 Palungtar Municipality</t>
  </si>
  <si>
    <t>40109 Gorkha Municipality</t>
  </si>
  <si>
    <t>40110 Shahid Lakhan Rural Municipality</t>
  </si>
  <si>
    <t>40111 Gandaki Rural Municipality</t>
  </si>
  <si>
    <t>402 MANANG</t>
  </si>
  <si>
    <t>40201 Naraphu Rural Municipality</t>
  </si>
  <si>
    <t>40202 Neshang Rural Municipality</t>
  </si>
  <si>
    <t>40203 Chame Rural Municipality</t>
  </si>
  <si>
    <t>40204 Nashong Rural Municipality</t>
  </si>
  <si>
    <t>403 MUSTANG</t>
  </si>
  <si>
    <t>40301 Dalome Rural Municipality</t>
  </si>
  <si>
    <t>40302 Gharpajhong Rural Municipality</t>
  </si>
  <si>
    <t>40303 Bahragaun Muktikshetra Rural Municipality</t>
  </si>
  <si>
    <t>40304 Lomanthang Rural Municipality</t>
  </si>
  <si>
    <t>40305 Thasang Rural Municipality</t>
  </si>
  <si>
    <t>404 MYAGDI</t>
  </si>
  <si>
    <t>40401 Annapurna Rural Municipality</t>
  </si>
  <si>
    <t>40402 Raghuganga Rural Municipality</t>
  </si>
  <si>
    <t>40403 Dhawalagiri Rural Municipality</t>
  </si>
  <si>
    <t>40404 Malika Rural Municipality</t>
  </si>
  <si>
    <t>40405 Mangala Rural Municipality</t>
  </si>
  <si>
    <t>40406 Beni Municipality</t>
  </si>
  <si>
    <t>405 KASKI</t>
  </si>
  <si>
    <t>40501 Madi Rural Municipality</t>
  </si>
  <si>
    <t>40502 Machhapuchchhre Rural Municipality</t>
  </si>
  <si>
    <t>40503 Annapurna Rural Municipality</t>
  </si>
  <si>
    <t>40504 Pokhara Lekhnath Metropolitan City</t>
  </si>
  <si>
    <t>40505 Rupa Rural Municipality</t>
  </si>
  <si>
    <t>406 LAMJUNG</t>
  </si>
  <si>
    <t>40601 Dordi Rural Municipality</t>
  </si>
  <si>
    <t>40602 Marshyangdi Rural Municipality</t>
  </si>
  <si>
    <t>40603 Kwhola Sothar Rural Municipality</t>
  </si>
  <si>
    <t>40604 Madhya Nepal Municipality</t>
  </si>
  <si>
    <t>40605 Bensi Shahar Municipality</t>
  </si>
  <si>
    <t>40606 Sundarbazar Municipality</t>
  </si>
  <si>
    <t>40607 Rainas Municipality</t>
  </si>
  <si>
    <t>40608 Dudhapokhari Rural Municipality</t>
  </si>
  <si>
    <t>407 TANAHU</t>
  </si>
  <si>
    <t>40701 Bhanu Municipality</t>
  </si>
  <si>
    <t>40702 Byas Municipality</t>
  </si>
  <si>
    <t>40703 Myagde Rural Municipality</t>
  </si>
  <si>
    <t>40704 Shuklagandaki Municipality</t>
  </si>
  <si>
    <t>40705 Bhimad Municipality</t>
  </si>
  <si>
    <t>40706 Ghiring Rural Municipality</t>
  </si>
  <si>
    <t>40707 Rhishing Rural Municipality</t>
  </si>
  <si>
    <t>40708 Devghat Rural Municipality</t>
  </si>
  <si>
    <t>40709 Bandipur Rural Municipality</t>
  </si>
  <si>
    <t>40710 Aanbu Khaireni Rural Municipality</t>
  </si>
  <si>
    <t>408 NAWALPARASI EAST</t>
  </si>
  <si>
    <t>40801 Gaidakot Municipality</t>
  </si>
  <si>
    <t>40802 Bulingtar Rural Municipality</t>
  </si>
  <si>
    <t>40803 Bungdikali Rural Municipality</t>
  </si>
  <si>
    <t>40804 Hupsekot Rural Municipality</t>
  </si>
  <si>
    <t>40805 Devchuli Municipality</t>
  </si>
  <si>
    <t>40806 Kawasoti Municipality</t>
  </si>
  <si>
    <t>40807 Madhya Bindu Municipality</t>
  </si>
  <si>
    <t>40808 Binayi Tribeni Rural Municipality</t>
  </si>
  <si>
    <t>409 SYANGJA</t>
  </si>
  <si>
    <t>40901 Putalibazar Municipality</t>
  </si>
  <si>
    <t>40902 Phedikhola Rural Municipality</t>
  </si>
  <si>
    <t>40903 Aandhikhola Rural Municipality</t>
  </si>
  <si>
    <t>40904 Arjun Choupari Rural Municipality</t>
  </si>
  <si>
    <t>40905 Bhirkot Municipaity</t>
  </si>
  <si>
    <t>40906 Biruwa Rural Municipality</t>
  </si>
  <si>
    <t>40907 Harinas Rural Municipality</t>
  </si>
  <si>
    <t>40908 Chapakot Municipality</t>
  </si>
  <si>
    <t>40909 Walling Municipality</t>
  </si>
  <si>
    <t>40910 Galyang Municipality</t>
  </si>
  <si>
    <t>40911 Kaligandaki Rural Municipality</t>
  </si>
  <si>
    <t>410 PARBAT</t>
  </si>
  <si>
    <t>41001 Modi Rural Municipality</t>
  </si>
  <si>
    <t>41002 Jaljala Rural Municipality</t>
  </si>
  <si>
    <t>41003 Kushma Municipality</t>
  </si>
  <si>
    <t>41004 Phalebas Municipality</t>
  </si>
  <si>
    <t>41005 Mahashila Rural Municipality</t>
  </si>
  <si>
    <t>41006 Bihadi Rural Municipality</t>
  </si>
  <si>
    <t>41007 Paiyu Rural Municipality</t>
  </si>
  <si>
    <t>411 BAGLUNG</t>
  </si>
  <si>
    <t>41101 Baglung Municipality</t>
  </si>
  <si>
    <t>41102 Kathekhola Rural Municipality</t>
  </si>
  <si>
    <t>41103 Tarakhola Rural Municipality</t>
  </si>
  <si>
    <t>41104 Tamankhola Rural Municipality</t>
  </si>
  <si>
    <t>41105 Dhorpatan Municipality</t>
  </si>
  <si>
    <t>41106 Nisikhola Rural Municipality</t>
  </si>
  <si>
    <t>41107 Badigad Rural Municipality</t>
  </si>
  <si>
    <t>41108 Galkot Municipality</t>
  </si>
  <si>
    <t>41109 Bareng Rural Municipality</t>
  </si>
  <si>
    <t>41110 Jaimuni Municipality</t>
  </si>
  <si>
    <t>18+ Population</t>
  </si>
  <si>
    <t>Total Population</t>
  </si>
  <si>
    <t>1st_dose without_J&amp;J</t>
  </si>
  <si>
    <t>SN</t>
  </si>
  <si>
    <t>Top 15 Organization units</t>
  </si>
  <si>
    <t>Value</t>
  </si>
  <si>
    <t>Less 15 Organization units</t>
  </si>
  <si>
    <t>Organization unit / Data</t>
  </si>
  <si>
    <t>COVAC - 1st dose (P1) - Daily vaccinated (COVISHIELD)</t>
  </si>
  <si>
    <t>Pfizer_1st</t>
  </si>
  <si>
    <t>Pfizer_2nd</t>
  </si>
  <si>
    <t>2nd</t>
  </si>
  <si>
    <t>COVAC -2nd Dose (Pfizer)-24 Hospitals</t>
  </si>
  <si>
    <t>नवलपरासी ब.सु.पू.</t>
  </si>
  <si>
    <t>Date of Update :</t>
  </si>
  <si>
    <t>18+ Population target (MoHP)</t>
  </si>
  <si>
    <t>COVAC - 1st Dose - Moderna - Daily vaccinated</t>
  </si>
  <si>
    <t>Moderna</t>
  </si>
  <si>
    <t>Moderna_1st</t>
  </si>
  <si>
    <t>Vaccine Distributed by PHLMC Pokhara in Dose</t>
  </si>
  <si>
    <t>Vaccine</t>
  </si>
  <si>
    <t>Total Received in dose</t>
  </si>
  <si>
    <t>Total Issued in dose</t>
  </si>
  <si>
    <t>Stock in dose</t>
  </si>
  <si>
    <t>Janssen</t>
  </si>
  <si>
    <t>Total vaccine distributed in dose</t>
  </si>
  <si>
    <t>S.No</t>
  </si>
  <si>
    <t>District</t>
  </si>
  <si>
    <t>Total Dose</t>
  </si>
  <si>
    <t>Manang</t>
  </si>
  <si>
    <t>Mustang</t>
  </si>
  <si>
    <t>Kaski</t>
  </si>
  <si>
    <t>Lamjung</t>
  </si>
  <si>
    <t>Myagdi</t>
  </si>
  <si>
    <t>Syangja</t>
  </si>
  <si>
    <t>Parbat</t>
  </si>
  <si>
    <t>Nawalpur</t>
  </si>
  <si>
    <t>Gorkha</t>
  </si>
  <si>
    <t>Tanahu</t>
  </si>
  <si>
    <t>Baglung</t>
  </si>
  <si>
    <t>Dose Distributed to Districts by PHLMC</t>
  </si>
  <si>
    <t>Vaccinated People s</t>
  </si>
  <si>
    <t>Pfizer</t>
  </si>
  <si>
    <t>Difference</t>
  </si>
  <si>
    <t xml:space="preserve">12-17 Years </t>
  </si>
  <si>
    <t xml:space="preserve">In 18 + Population </t>
  </si>
  <si>
    <t>Pfizer
1st</t>
  </si>
  <si>
    <t>Pfizer
 2nd</t>
  </si>
  <si>
    <t>Moderna
1st</t>
  </si>
  <si>
    <t>Moderna
2nd</t>
  </si>
  <si>
    <t>18+ years Population</t>
  </si>
  <si>
    <t>Complete  dose</t>
  </si>
  <si>
    <t>1st Dose (18+ Population)</t>
  </si>
  <si>
    <t>2nd Dose (18+ Population)</t>
  </si>
  <si>
    <t>Vaccinated (all First and second)</t>
  </si>
  <si>
    <t>जम्मा</t>
  </si>
  <si>
    <t>Vaccination Distributed (in dose) to District Coldstore</t>
  </si>
  <si>
    <t>Vaccine Gap (Distributed - Vaccinated)</t>
  </si>
  <si>
    <t>1st Dose coverge</t>
  </si>
  <si>
    <t>Among 18+ Popn</t>
  </si>
  <si>
    <t>2nd Dose coverge</t>
  </si>
  <si>
    <t>No.</t>
  </si>
  <si>
    <t xml:space="preserve">Among 12-17 years </t>
  </si>
  <si>
    <t xml:space="preserve">Modrena </t>
  </si>
  <si>
    <t>Received in dose</t>
  </si>
  <si>
    <t>Distributed</t>
  </si>
  <si>
    <t>Stock</t>
  </si>
  <si>
    <t>Vaccine (at PHLMC)</t>
  </si>
  <si>
    <t>Vaccinated in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</si>
</sst>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7" formatCode="0.0%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9"/>
      <color rgb="FF000000"/>
      <name val="Kalimati"/>
      <charset val="1"/>
    </font>
    <font>
      <b/>
      <sz val="14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8"/>
      <color rgb="FF222222"/>
      <name val="Arial"/>
      <family val="2"/>
    </font>
    <font>
      <b/>
      <sz val="9.5"/>
      <color theme="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.5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8"/>
      <color rgb="FF22222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7D5E9"/>
        <bgColor indexed="64"/>
      </patternFill>
    </fill>
    <fill>
      <patternFill patternType="solid">
        <fgColor rgb="FFDAE6F8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6AA84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/>
        <bgColor theme="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3C47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medium">
        <color rgb="FFB2B2B2"/>
      </left>
      <right style="medium">
        <color rgb="FFB2B2B2"/>
      </right>
      <top style="medium">
        <color rgb="FFB2B2B2"/>
      </top>
      <bottom style="medium">
        <color rgb="FFB2B2B2"/>
      </bottom>
      <diagonal/>
    </border>
    <border>
      <left style="medium">
        <color rgb="FFB2B2B2"/>
      </left>
      <right/>
      <top style="medium">
        <color rgb="FFB2B2B2"/>
      </top>
      <bottom style="medium">
        <color rgb="FFB2B2B2"/>
      </bottom>
      <diagonal/>
    </border>
    <border>
      <left/>
      <right/>
      <top style="medium">
        <color rgb="FFB2B2B2"/>
      </top>
      <bottom style="medium">
        <color rgb="FFB2B2B2"/>
      </bottom>
      <diagonal/>
    </border>
    <border>
      <left/>
      <right style="medium">
        <color rgb="FFB2B2B2"/>
      </right>
      <top style="medium">
        <color rgb="FFB2B2B2"/>
      </top>
      <bottom style="medium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B2B2B2"/>
      </left>
      <right/>
      <top style="medium">
        <color rgb="FFB2B2B2"/>
      </top>
      <bottom/>
      <diagonal/>
    </border>
    <border>
      <left style="thin">
        <color indexed="64"/>
      </left>
      <right/>
      <top style="medium">
        <color rgb="FFB2B2B2"/>
      </top>
      <bottom/>
      <diagonal/>
    </border>
    <border>
      <left style="thin">
        <color indexed="64"/>
      </left>
      <right style="medium">
        <color rgb="FFB2B2B2"/>
      </right>
      <top style="medium">
        <color rgb="FFB2B2B2"/>
      </top>
      <bottom/>
      <diagonal/>
    </border>
    <border>
      <left style="medium">
        <color rgb="FFB2B2B2"/>
      </left>
      <right/>
      <top style="thin">
        <color indexed="64"/>
      </top>
      <bottom/>
      <diagonal/>
    </border>
    <border>
      <left/>
      <right style="medium">
        <color rgb="FFB2B2B2"/>
      </right>
      <top style="thin">
        <color indexed="64"/>
      </top>
      <bottom/>
      <diagonal/>
    </border>
    <border>
      <left style="medium">
        <color rgb="FFB2B2B2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medium">
        <color rgb="FFB2B2B2"/>
      </right>
      <top style="thin">
        <color theme="4" tint="0.39997558519241921"/>
      </top>
      <bottom/>
      <diagonal/>
    </border>
    <border>
      <left style="medium">
        <color rgb="FFB2B2B2"/>
      </left>
      <right/>
      <top style="thin">
        <color theme="4" tint="0.39997558519241921"/>
      </top>
      <bottom style="medium">
        <color rgb="FFB2B2B2"/>
      </bottom>
      <diagonal/>
    </border>
    <border>
      <left/>
      <right/>
      <top style="thin">
        <color theme="4" tint="0.39997558519241921"/>
      </top>
      <bottom style="medium">
        <color rgb="FFB2B2B2"/>
      </bottom>
      <diagonal/>
    </border>
    <border>
      <left/>
      <right style="medium">
        <color rgb="FFB2B2B2"/>
      </right>
      <top style="thin">
        <color theme="4" tint="0.39997558519241921"/>
      </top>
      <bottom style="medium">
        <color rgb="FFB2B2B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CCCCCC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theme="4" tint="-0.499984740745262"/>
      </left>
      <right/>
      <top style="double">
        <color theme="4" tint="-0.499984740745262"/>
      </top>
      <bottom/>
      <diagonal/>
    </border>
    <border>
      <left/>
      <right style="double">
        <color theme="4" tint="-0.499984740745262"/>
      </right>
      <top style="double">
        <color theme="4" tint="-0.499984740745262"/>
      </top>
      <bottom/>
      <diagonal/>
    </border>
    <border>
      <left style="double">
        <color theme="4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theme="4" tint="-0.499984740745262"/>
      </right>
      <top style="thin">
        <color indexed="64"/>
      </top>
      <bottom/>
      <diagonal/>
    </border>
    <border>
      <left style="double">
        <color theme="4" tint="-0.499984740745262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double">
        <color theme="4" tint="-0.499984740745262"/>
      </right>
      <top/>
      <bottom style="medium">
        <color indexed="64"/>
      </bottom>
      <diagonal/>
    </border>
    <border>
      <left style="double">
        <color theme="4" tint="-0.499984740745262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theme="4" tint="-0.499984740745262"/>
      </right>
      <top style="medium">
        <color indexed="64"/>
      </top>
      <bottom style="medium">
        <color indexed="64"/>
      </bottom>
      <diagonal/>
    </border>
    <border>
      <left style="double">
        <color theme="4" tint="-0.499984740745262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theme="4" tint="-0.499984740745262"/>
      </right>
      <top/>
      <bottom style="thin">
        <color indexed="64"/>
      </bottom>
      <diagonal/>
    </border>
    <border>
      <left style="double">
        <color theme="4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theme="4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4" tint="-0.499984740745262"/>
      </left>
      <right style="thin">
        <color indexed="64"/>
      </right>
      <top style="thin">
        <color indexed="64"/>
      </top>
      <bottom style="double">
        <color theme="4" tint="-0.499984740745262"/>
      </bottom>
      <diagonal/>
    </border>
    <border>
      <left style="thin">
        <color indexed="64"/>
      </left>
      <right style="double">
        <color theme="4" tint="-0.499984740745262"/>
      </right>
      <top style="thin">
        <color indexed="64"/>
      </top>
      <bottom style="double">
        <color theme="4" tint="-0.499984740745262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328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1" fillId="8" borderId="5" xfId="0" applyFont="1" applyFill="1" applyBorder="1"/>
    <xf numFmtId="0" fontId="1" fillId="0" borderId="5" xfId="0" applyFont="1" applyBorder="1"/>
    <xf numFmtId="0" fontId="1" fillId="8" borderId="5" xfId="0" applyFont="1" applyFill="1" applyBorder="1" applyAlignment="1">
      <alignment horizontal="center"/>
    </xf>
    <xf numFmtId="164" fontId="1" fillId="8" borderId="5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3" fillId="6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right" wrapText="1"/>
    </xf>
    <xf numFmtId="0" fontId="6" fillId="0" borderId="5" xfId="0" applyFont="1" applyBorder="1" applyAlignment="1">
      <alignment horizontal="left" vertical="center"/>
    </xf>
    <xf numFmtId="0" fontId="6" fillId="8" borderId="5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12" xfId="0" applyFont="1" applyBorder="1" applyAlignment="1">
      <alignment horizontal="right"/>
    </xf>
    <xf numFmtId="0" fontId="1" fillId="9" borderId="14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6" fillId="11" borderId="16" xfId="0" applyFont="1" applyFill="1" applyBorder="1" applyAlignment="1">
      <alignment horizontal="left" vertical="center"/>
    </xf>
    <xf numFmtId="0" fontId="1" fillId="11" borderId="17" xfId="0" applyFont="1" applyFill="1" applyBorder="1"/>
    <xf numFmtId="0" fontId="1" fillId="11" borderId="17" xfId="0" applyFont="1" applyFill="1" applyBorder="1" applyAlignment="1">
      <alignment horizontal="center"/>
    </xf>
    <xf numFmtId="164" fontId="1" fillId="11" borderId="17" xfId="0" applyNumberFormat="1" applyFont="1" applyFill="1" applyBorder="1" applyAlignment="1">
      <alignment horizontal="center"/>
    </xf>
    <xf numFmtId="164" fontId="1" fillId="11" borderId="18" xfId="0" applyNumberFormat="1" applyFont="1" applyFill="1" applyBorder="1" applyAlignment="1">
      <alignment horizontal="center"/>
    </xf>
    <xf numFmtId="0" fontId="0" fillId="0" borderId="0" xfId="0" applyFill="1"/>
    <xf numFmtId="0" fontId="12" fillId="3" borderId="5" xfId="0" applyFont="1" applyFill="1" applyBorder="1" applyAlignment="1">
      <alignment vertical="center" wrapText="1"/>
    </xf>
    <xf numFmtId="0" fontId="0" fillId="0" borderId="0" xfId="0" applyAlignment="1">
      <alignment horizontal="right" indent="1"/>
    </xf>
    <xf numFmtId="0" fontId="12" fillId="3" borderId="5" xfId="0" applyFont="1" applyFill="1" applyBorder="1" applyAlignment="1">
      <alignment horizontal="center" vertical="center" wrapText="1"/>
    </xf>
    <xf numFmtId="0" fontId="13" fillId="12" borderId="23" xfId="0" applyFont="1" applyFill="1" applyBorder="1" applyAlignment="1">
      <alignment horizontal="center" vertical="center" wrapText="1"/>
    </xf>
    <xf numFmtId="0" fontId="13" fillId="14" borderId="23" xfId="0" applyFont="1" applyFill="1" applyBorder="1" applyAlignment="1">
      <alignment horizontal="center" vertical="center" wrapText="1"/>
    </xf>
    <xf numFmtId="0" fontId="13" fillId="12" borderId="24" xfId="0" applyFont="1" applyFill="1" applyBorder="1" applyAlignment="1">
      <alignment horizontal="center" vertical="center" wrapText="1"/>
    </xf>
    <xf numFmtId="0" fontId="0" fillId="8" borderId="20" xfId="0" applyFont="1" applyFill="1" applyBorder="1"/>
    <xf numFmtId="0" fontId="0" fillId="8" borderId="26" xfId="0" applyFont="1" applyFill="1" applyBorder="1"/>
    <xf numFmtId="0" fontId="0" fillId="0" borderId="28" xfId="0" applyFont="1" applyBorder="1"/>
    <xf numFmtId="0" fontId="0" fillId="0" borderId="29" xfId="0" applyFont="1" applyBorder="1"/>
    <xf numFmtId="0" fontId="0" fillId="8" borderId="28" xfId="0" applyFont="1" applyFill="1" applyBorder="1"/>
    <xf numFmtId="0" fontId="0" fillId="8" borderId="29" xfId="0" applyFont="1" applyFill="1" applyBorder="1"/>
    <xf numFmtId="0" fontId="0" fillId="8" borderId="31" xfId="0" applyFont="1" applyFill="1" applyBorder="1"/>
    <xf numFmtId="0" fontId="0" fillId="8" borderId="32" xfId="0" applyFont="1" applyFill="1" applyBorder="1"/>
    <xf numFmtId="0" fontId="7" fillId="7" borderId="19" xfId="0" applyFont="1" applyFill="1" applyBorder="1" applyAlignment="1">
      <alignment horizontal="center" vertical="center"/>
    </xf>
    <xf numFmtId="0" fontId="9" fillId="8" borderId="19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0" fillId="8" borderId="19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2" fillId="3" borderId="5" xfId="0" applyFont="1" applyFill="1" applyBorder="1" applyAlignment="1">
      <alignment horizontal="right" vertical="center" wrapText="1"/>
    </xf>
    <xf numFmtId="0" fontId="13" fillId="12" borderId="22" xfId="0" applyFont="1" applyFill="1" applyBorder="1" applyAlignment="1">
      <alignment horizontal="right" vertical="center"/>
    </xf>
    <xf numFmtId="0" fontId="0" fillId="8" borderId="25" xfId="0" applyFont="1" applyFill="1" applyBorder="1" applyAlignment="1">
      <alignment horizontal="right"/>
    </xf>
    <xf numFmtId="0" fontId="0" fillId="0" borderId="27" xfId="0" applyFont="1" applyBorder="1" applyAlignment="1">
      <alignment horizontal="right"/>
    </xf>
    <xf numFmtId="0" fontId="0" fillId="8" borderId="27" xfId="0" applyFont="1" applyFill="1" applyBorder="1" applyAlignment="1">
      <alignment horizontal="right"/>
    </xf>
    <xf numFmtId="0" fontId="0" fillId="8" borderId="3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1" fillId="0" borderId="27" xfId="0" applyFont="1" applyBorder="1" applyAlignment="1">
      <alignment horizontal="right"/>
    </xf>
    <xf numFmtId="0" fontId="1" fillId="0" borderId="28" xfId="0" applyFont="1" applyBorder="1"/>
    <xf numFmtId="0" fontId="1" fillId="0" borderId="29" xfId="0" applyFont="1" applyBorder="1"/>
    <xf numFmtId="0" fontId="1" fillId="8" borderId="27" xfId="0" applyFont="1" applyFill="1" applyBorder="1" applyAlignment="1">
      <alignment horizontal="right"/>
    </xf>
    <xf numFmtId="0" fontId="1" fillId="8" borderId="28" xfId="0" applyFont="1" applyFill="1" applyBorder="1"/>
    <xf numFmtId="0" fontId="1" fillId="8" borderId="29" xfId="0" applyFont="1" applyFill="1" applyBorder="1"/>
    <xf numFmtId="0" fontId="1" fillId="0" borderId="0" xfId="0" applyFont="1"/>
    <xf numFmtId="0" fontId="1" fillId="8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8" borderId="9" xfId="0" applyFont="1" applyFill="1" applyBorder="1" applyAlignment="1">
      <alignment horizontal="left" vertical="center"/>
    </xf>
    <xf numFmtId="0" fontId="1" fillId="8" borderId="10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6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center" vertical="center"/>
    </xf>
    <xf numFmtId="0" fontId="8" fillId="7" borderId="19" xfId="0" applyFont="1" applyFill="1" applyBorder="1" applyAlignment="1">
      <alignment horizontal="right" vertical="center" indent="1"/>
    </xf>
    <xf numFmtId="0" fontId="8" fillId="8" borderId="19" xfId="0" applyFont="1" applyFill="1" applyBorder="1" applyAlignment="1">
      <alignment horizontal="right" vertical="center" indent="1"/>
    </xf>
    <xf numFmtId="0" fontId="2" fillId="0" borderId="19" xfId="0" applyFont="1" applyBorder="1" applyAlignment="1">
      <alignment horizontal="right" vertical="center" indent="1"/>
    </xf>
    <xf numFmtId="0" fontId="2" fillId="8" borderId="19" xfId="0" applyFont="1" applyFill="1" applyBorder="1" applyAlignment="1">
      <alignment horizontal="right" vertical="center" indent="1"/>
    </xf>
    <xf numFmtId="0" fontId="2" fillId="0" borderId="13" xfId="0" applyFont="1" applyBorder="1" applyAlignment="1">
      <alignment horizontal="right" vertical="center" indent="1"/>
    </xf>
    <xf numFmtId="0" fontId="11" fillId="12" borderId="19" xfId="0" applyFont="1" applyFill="1" applyBorder="1" applyAlignment="1">
      <alignment horizontal="left" vertical="center"/>
    </xf>
    <xf numFmtId="0" fontId="1" fillId="10" borderId="19" xfId="0" applyFont="1" applyFill="1" applyBorder="1" applyAlignment="1">
      <alignment horizontal="center" vertical="center"/>
    </xf>
    <xf numFmtId="0" fontId="1" fillId="10" borderId="19" xfId="0" applyFont="1" applyFill="1" applyBorder="1" applyAlignment="1">
      <alignment horizontal="left" vertical="center" wrapText="1"/>
    </xf>
    <xf numFmtId="0" fontId="1" fillId="10" borderId="19" xfId="0" applyFont="1" applyFill="1" applyBorder="1" applyAlignment="1">
      <alignment horizontal="center" vertical="center" wrapText="1"/>
    </xf>
    <xf numFmtId="164" fontId="7" fillId="7" borderId="19" xfId="0" applyNumberFormat="1" applyFont="1" applyFill="1" applyBorder="1" applyAlignment="1">
      <alignment horizontal="center" vertical="center"/>
    </xf>
    <xf numFmtId="164" fontId="9" fillId="8" borderId="19" xfId="0" applyNumberFormat="1" applyFont="1" applyFill="1" applyBorder="1" applyAlignment="1">
      <alignment horizontal="center" vertical="center"/>
    </xf>
    <xf numFmtId="164" fontId="0" fillId="0" borderId="19" xfId="0" applyNumberFormat="1" applyFont="1" applyBorder="1" applyAlignment="1">
      <alignment horizontal="center" vertical="center"/>
    </xf>
    <xf numFmtId="164" fontId="9" fillId="0" borderId="19" xfId="0" applyNumberFormat="1" applyFont="1" applyBorder="1" applyAlignment="1">
      <alignment horizontal="center" vertical="center"/>
    </xf>
    <xf numFmtId="164" fontId="0" fillId="8" borderId="19" xfId="0" applyNumberFormat="1" applyFont="1" applyFill="1" applyBorder="1" applyAlignment="1">
      <alignment horizontal="center" vertical="center"/>
    </xf>
    <xf numFmtId="164" fontId="0" fillId="0" borderId="13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0" fontId="11" fillId="16" borderId="38" xfId="0" applyFont="1" applyFill="1" applyBorder="1" applyAlignment="1">
      <alignment horizontal="left" vertical="center" wrapText="1"/>
    </xf>
    <xf numFmtId="0" fontId="0" fillId="0" borderId="39" xfId="0" applyFont="1" applyBorder="1" applyAlignment="1">
      <alignment horizontal="center" vertical="center"/>
    </xf>
    <xf numFmtId="0" fontId="0" fillId="0" borderId="21" xfId="0" applyFont="1" applyBorder="1" applyAlignment="1">
      <alignment horizontal="left" vertical="center" indent="1"/>
    </xf>
    <xf numFmtId="0" fontId="0" fillId="0" borderId="21" xfId="0" applyBorder="1"/>
    <xf numFmtId="164" fontId="0" fillId="0" borderId="40" xfId="0" applyNumberFormat="1" applyFont="1" applyBorder="1" applyAlignment="1">
      <alignment horizontal="center" vertical="center"/>
    </xf>
    <xf numFmtId="0" fontId="15" fillId="18" borderId="39" xfId="0" applyFont="1" applyFill="1" applyBorder="1" applyAlignment="1">
      <alignment horizontal="center" vertical="center"/>
    </xf>
    <xf numFmtId="0" fontId="15" fillId="18" borderId="21" xfId="0" applyFont="1" applyFill="1" applyBorder="1" applyAlignment="1">
      <alignment horizontal="left" vertical="center" indent="1"/>
    </xf>
    <xf numFmtId="164" fontId="15" fillId="18" borderId="40" xfId="0" applyNumberFormat="1" applyFont="1" applyFill="1" applyBorder="1" applyAlignment="1">
      <alignment horizontal="center" vertical="center"/>
    </xf>
    <xf numFmtId="0" fontId="0" fillId="18" borderId="39" xfId="0" applyFont="1" applyFill="1" applyBorder="1" applyAlignment="1">
      <alignment horizontal="center" vertical="center"/>
    </xf>
    <xf numFmtId="0" fontId="0" fillId="18" borderId="21" xfId="0" applyFont="1" applyFill="1" applyBorder="1" applyAlignment="1">
      <alignment horizontal="left" vertical="center" indent="1"/>
    </xf>
    <xf numFmtId="0" fontId="0" fillId="18" borderId="21" xfId="0" applyFill="1" applyBorder="1"/>
    <xf numFmtId="164" fontId="0" fillId="18" borderId="40" xfId="0" applyNumberFormat="1" applyFont="1" applyFill="1" applyBorder="1" applyAlignment="1">
      <alignment horizontal="center" vertical="center"/>
    </xf>
    <xf numFmtId="0" fontId="15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left" vertical="center" indent="1"/>
    </xf>
    <xf numFmtId="0" fontId="0" fillId="0" borderId="42" xfId="0" applyFill="1" applyBorder="1"/>
    <xf numFmtId="164" fontId="15" fillId="0" borderId="43" xfId="0" applyNumberFormat="1" applyFont="1" applyFill="1" applyBorder="1" applyAlignment="1">
      <alignment horizontal="center" vertical="center"/>
    </xf>
    <xf numFmtId="0" fontId="1" fillId="10" borderId="36" xfId="0" applyFont="1" applyFill="1" applyBorder="1" applyAlignment="1">
      <alignment horizontal="left" vertical="center" wrapText="1"/>
    </xf>
    <xf numFmtId="0" fontId="1" fillId="10" borderId="38" xfId="0" applyFont="1" applyFill="1" applyBorder="1" applyAlignment="1">
      <alignment horizontal="left" vertical="center" wrapText="1"/>
    </xf>
    <xf numFmtId="0" fontId="0" fillId="0" borderId="21" xfId="0" applyBorder="1" applyAlignment="1">
      <alignment horizontal="left"/>
    </xf>
    <xf numFmtId="0" fontId="0" fillId="10" borderId="39" xfId="0" applyFont="1" applyFill="1" applyBorder="1" applyAlignment="1">
      <alignment horizontal="center" vertical="center"/>
    </xf>
    <xf numFmtId="0" fontId="15" fillId="17" borderId="21" xfId="0" applyFont="1" applyFill="1" applyBorder="1" applyAlignment="1">
      <alignment horizontal="left" vertical="center" indent="1"/>
    </xf>
    <xf numFmtId="0" fontId="0" fillId="10" borderId="21" xfId="0" applyFill="1" applyBorder="1"/>
    <xf numFmtId="0" fontId="0" fillId="10" borderId="21" xfId="0" applyFill="1" applyBorder="1" applyAlignment="1">
      <alignment horizontal="left"/>
    </xf>
    <xf numFmtId="164" fontId="0" fillId="10" borderId="40" xfId="0" applyNumberFormat="1" applyFont="1" applyFill="1" applyBorder="1" applyAlignment="1">
      <alignment horizontal="center" vertical="center"/>
    </xf>
    <xf numFmtId="0" fontId="0" fillId="10" borderId="21" xfId="0" applyFont="1" applyFill="1" applyBorder="1" applyAlignment="1">
      <alignment horizontal="left" vertical="center" indent="1"/>
    </xf>
    <xf numFmtId="0" fontId="0" fillId="0" borderId="42" xfId="0" applyFill="1" applyBorder="1" applyAlignment="1">
      <alignment horizontal="left"/>
    </xf>
    <xf numFmtId="164" fontId="0" fillId="0" borderId="43" xfId="0" applyNumberFormat="1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 wrapText="1"/>
    </xf>
    <xf numFmtId="0" fontId="13" fillId="12" borderId="5" xfId="0" applyFont="1" applyFill="1" applyBorder="1" applyAlignment="1">
      <alignment horizontal="center" vertical="center" wrapText="1"/>
    </xf>
    <xf numFmtId="0" fontId="13" fillId="14" borderId="5" xfId="0" applyFont="1" applyFill="1" applyBorder="1" applyAlignment="1">
      <alignment horizontal="center" vertical="center" wrapText="1"/>
    </xf>
    <xf numFmtId="0" fontId="6" fillId="11" borderId="9" xfId="0" applyFont="1" applyFill="1" applyBorder="1" applyAlignment="1">
      <alignment horizontal="left" vertical="center"/>
    </xf>
    <xf numFmtId="0" fontId="1" fillId="11" borderId="5" xfId="0" applyFont="1" applyFill="1" applyBorder="1" applyAlignment="1">
      <alignment vertical="center"/>
    </xf>
    <xf numFmtId="0" fontId="1" fillId="11" borderId="10" xfId="0" applyFont="1" applyFill="1" applyBorder="1" applyAlignment="1">
      <alignment vertical="center"/>
    </xf>
    <xf numFmtId="0" fontId="16" fillId="19" borderId="5" xfId="0" applyFont="1" applyFill="1" applyBorder="1" applyAlignment="1">
      <alignment horizontal="center" vertical="center" wrapText="1"/>
    </xf>
    <xf numFmtId="0" fontId="16" fillId="19" borderId="10" xfId="0" applyFont="1" applyFill="1" applyBorder="1" applyAlignment="1">
      <alignment horizontal="center" vertical="center" wrapText="1"/>
    </xf>
    <xf numFmtId="0" fontId="1" fillId="20" borderId="0" xfId="0" applyFont="1" applyFill="1"/>
    <xf numFmtId="0" fontId="1" fillId="9" borderId="0" xfId="0" applyFont="1" applyFill="1"/>
    <xf numFmtId="0" fontId="11" fillId="16" borderId="36" xfId="0" applyFont="1" applyFill="1" applyBorder="1" applyAlignment="1">
      <alignment horizontal="center" vertical="center" wrapText="1"/>
    </xf>
    <xf numFmtId="1" fontId="0" fillId="0" borderId="4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 wrapText="1"/>
    </xf>
    <xf numFmtId="0" fontId="0" fillId="21" borderId="0" xfId="0" applyFill="1"/>
    <xf numFmtId="0" fontId="0" fillId="0" borderId="47" xfId="0" applyBorder="1" applyAlignment="1">
      <alignment wrapText="1"/>
    </xf>
    <xf numFmtId="0" fontId="0" fillId="0" borderId="51" xfId="0" applyBorder="1" applyAlignment="1">
      <alignment wrapText="1"/>
    </xf>
    <xf numFmtId="0" fontId="0" fillId="0" borderId="52" xfId="0" applyBorder="1" applyAlignment="1">
      <alignment wrapText="1"/>
    </xf>
    <xf numFmtId="0" fontId="1" fillId="0" borderId="53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9" fillId="0" borderId="53" xfId="0" applyFont="1" applyBorder="1" applyAlignment="1">
      <alignment wrapText="1"/>
    </xf>
    <xf numFmtId="0" fontId="9" fillId="0" borderId="53" xfId="0" applyFont="1" applyBorder="1" applyAlignment="1">
      <alignment horizontal="center" wrapText="1"/>
    </xf>
    <xf numFmtId="0" fontId="0" fillId="0" borderId="48" xfId="0" applyBorder="1" applyAlignment="1">
      <alignment wrapText="1"/>
    </xf>
    <xf numFmtId="0" fontId="9" fillId="0" borderId="54" xfId="0" applyFont="1" applyBorder="1" applyAlignment="1">
      <alignment wrapText="1"/>
    </xf>
    <xf numFmtId="0" fontId="9" fillId="0" borderId="54" xfId="0" applyFont="1" applyBorder="1" applyAlignment="1">
      <alignment horizontal="center" wrapText="1"/>
    </xf>
    <xf numFmtId="0" fontId="0" fillId="0" borderId="55" xfId="0" applyBorder="1" applyAlignment="1">
      <alignment wrapText="1"/>
    </xf>
    <xf numFmtId="0" fontId="17" fillId="0" borderId="53" xfId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0" fillId="22" borderId="53" xfId="0" applyFill="1" applyBorder="1" applyAlignment="1">
      <alignment wrapText="1"/>
    </xf>
    <xf numFmtId="0" fontId="0" fillId="0" borderId="6" xfId="0" applyBorder="1"/>
    <xf numFmtId="0" fontId="0" fillId="0" borderId="8" xfId="0" applyBorder="1" applyAlignment="1">
      <alignment horizontal="center" wrapText="1"/>
    </xf>
    <xf numFmtId="0" fontId="0" fillId="0" borderId="5" xfId="0" applyBorder="1"/>
    <xf numFmtId="0" fontId="0" fillId="0" borderId="5" xfId="0" applyBorder="1" applyAlignment="1">
      <alignment horizontal="center" wrapText="1"/>
    </xf>
    <xf numFmtId="0" fontId="0" fillId="22" borderId="5" xfId="0" applyFill="1" applyBorder="1" applyAlignment="1">
      <alignment wrapText="1"/>
    </xf>
    <xf numFmtId="0" fontId="0" fillId="0" borderId="34" xfId="0" applyBorder="1" applyAlignment="1">
      <alignment horizontal="center" wrapText="1"/>
    </xf>
    <xf numFmtId="0" fontId="0" fillId="22" borderId="34" xfId="0" applyFill="1" applyBorder="1" applyAlignment="1">
      <alignment wrapText="1"/>
    </xf>
    <xf numFmtId="0" fontId="0" fillId="23" borderId="0" xfId="0" applyFill="1"/>
    <xf numFmtId="0" fontId="0" fillId="23" borderId="7" xfId="0" applyFill="1" applyBorder="1" applyAlignment="1">
      <alignment horizontal="center" wrapText="1"/>
    </xf>
    <xf numFmtId="0" fontId="0" fillId="0" borderId="13" xfId="0" applyBorder="1"/>
    <xf numFmtId="0" fontId="0" fillId="0" borderId="13" xfId="0" applyBorder="1" applyAlignment="1">
      <alignment horizontal="center" wrapText="1"/>
    </xf>
    <xf numFmtId="0" fontId="0" fillId="0" borderId="59" xfId="0" applyBorder="1" applyAlignment="1">
      <alignment horizontal="center" wrapText="1"/>
    </xf>
    <xf numFmtId="0" fontId="0" fillId="24" borderId="0" xfId="0" applyFill="1"/>
    <xf numFmtId="0" fontId="0" fillId="24" borderId="7" xfId="0" applyFill="1" applyBorder="1" applyAlignment="1">
      <alignment horizontal="center" wrapText="1"/>
    </xf>
    <xf numFmtId="0" fontId="0" fillId="24" borderId="0" xfId="0" applyFill="1" applyBorder="1" applyAlignment="1">
      <alignment horizontal="center" wrapText="1"/>
    </xf>
    <xf numFmtId="0" fontId="1" fillId="0" borderId="14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0" fillId="25" borderId="5" xfId="0" applyFill="1" applyBorder="1"/>
    <xf numFmtId="0" fontId="0" fillId="25" borderId="5" xfId="0" applyFill="1" applyBorder="1" applyAlignment="1">
      <alignment horizontal="center" wrapText="1"/>
    </xf>
    <xf numFmtId="0" fontId="0" fillId="24" borderId="5" xfId="0" applyFill="1" applyBorder="1"/>
    <xf numFmtId="0" fontId="0" fillId="24" borderId="13" xfId="0" applyFill="1" applyBorder="1"/>
    <xf numFmtId="0" fontId="0" fillId="25" borderId="13" xfId="0" applyFill="1" applyBorder="1"/>
    <xf numFmtId="0" fontId="0" fillId="25" borderId="21" xfId="0" applyFill="1" applyBorder="1"/>
    <xf numFmtId="0" fontId="0" fillId="25" borderId="12" xfId="0" applyFill="1" applyBorder="1"/>
    <xf numFmtId="0" fontId="1" fillId="0" borderId="11" xfId="0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26" borderId="5" xfId="0" applyFont="1" applyFill="1" applyBorder="1" applyAlignment="1">
      <alignment horizontal="center" vertical="center" wrapText="1"/>
    </xf>
    <xf numFmtId="0" fontId="0" fillId="26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9" borderId="60" xfId="0" applyFont="1" applyFill="1" applyBorder="1" applyAlignment="1">
      <alignment horizontal="center" vertical="center"/>
    </xf>
    <xf numFmtId="164" fontId="1" fillId="11" borderId="64" xfId="0" applyNumberFormat="1" applyFont="1" applyFill="1" applyBorder="1" applyAlignment="1">
      <alignment horizontal="center"/>
    </xf>
    <xf numFmtId="164" fontId="1" fillId="0" borderId="65" xfId="0" applyNumberFormat="1" applyFont="1" applyBorder="1" applyAlignment="1">
      <alignment horizontal="center" vertical="center"/>
    </xf>
    <xf numFmtId="164" fontId="1" fillId="8" borderId="10" xfId="0" applyNumberFormat="1" applyFont="1" applyFill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0" fontId="1" fillId="26" borderId="9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/>
    </xf>
    <xf numFmtId="0" fontId="1" fillId="11" borderId="10" xfId="0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6" borderId="9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1" fillId="9" borderId="69" xfId="0" applyFont="1" applyFill="1" applyBorder="1" applyAlignment="1">
      <alignment horizontal="center" vertical="center" wrapText="1"/>
    </xf>
    <xf numFmtId="0" fontId="1" fillId="11" borderId="70" xfId="0" applyFont="1" applyFill="1" applyBorder="1" applyAlignment="1">
      <alignment horizontal="center"/>
    </xf>
    <xf numFmtId="0" fontId="1" fillId="0" borderId="71" xfId="0" applyFont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6" fillId="11" borderId="79" xfId="0" applyFont="1" applyFill="1" applyBorder="1" applyAlignment="1">
      <alignment horizontal="left" vertical="center"/>
    </xf>
    <xf numFmtId="0" fontId="1" fillId="11" borderId="80" xfId="0" applyFont="1" applyFill="1" applyBorder="1"/>
    <xf numFmtId="0" fontId="6" fillId="0" borderId="81" xfId="0" applyFont="1" applyBorder="1" applyAlignment="1">
      <alignment horizontal="left" vertical="center"/>
    </xf>
    <xf numFmtId="0" fontId="1" fillId="0" borderId="82" xfId="0" applyFont="1" applyBorder="1" applyAlignment="1">
      <alignment horizontal="center" vertical="center"/>
    </xf>
    <xf numFmtId="0" fontId="6" fillId="8" borderId="83" xfId="0" applyFont="1" applyFill="1" applyBorder="1" applyAlignment="1">
      <alignment horizontal="left" vertical="center"/>
    </xf>
    <xf numFmtId="0" fontId="1" fillId="8" borderId="84" xfId="0" applyFont="1" applyFill="1" applyBorder="1" applyAlignment="1">
      <alignment horizontal="center" vertical="center"/>
    </xf>
    <xf numFmtId="0" fontId="6" fillId="0" borderId="83" xfId="0" applyFont="1" applyBorder="1" applyAlignment="1">
      <alignment horizontal="left" vertical="center"/>
    </xf>
    <xf numFmtId="0" fontId="1" fillId="0" borderId="84" xfId="0" applyFont="1" applyBorder="1" applyAlignment="1">
      <alignment horizontal="center" vertical="center"/>
    </xf>
    <xf numFmtId="0" fontId="6" fillId="0" borderId="85" xfId="0" applyFont="1" applyBorder="1" applyAlignment="1">
      <alignment horizontal="left" vertical="center"/>
    </xf>
    <xf numFmtId="0" fontId="1" fillId="0" borderId="86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42" xfId="0" applyFill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10" borderId="39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39" xfId="0" applyFont="1" applyBorder="1" applyAlignment="1">
      <alignment horizontal="left" vertical="center" indent="1"/>
    </xf>
    <xf numFmtId="0" fontId="15" fillId="18" borderId="39" xfId="0" applyFont="1" applyFill="1" applyBorder="1" applyAlignment="1">
      <alignment horizontal="left" vertical="center" indent="1"/>
    </xf>
    <xf numFmtId="0" fontId="0" fillId="18" borderId="39" xfId="0" applyFont="1" applyFill="1" applyBorder="1" applyAlignment="1">
      <alignment horizontal="left" vertical="center" indent="1"/>
    </xf>
    <xf numFmtId="0" fontId="0" fillId="0" borderId="41" xfId="0" applyFont="1" applyFill="1" applyBorder="1" applyAlignment="1">
      <alignment horizontal="left" vertical="center" indent="1"/>
    </xf>
    <xf numFmtId="0" fontId="1" fillId="10" borderId="38" xfId="0" applyFont="1" applyFill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/>
    </xf>
    <xf numFmtId="164" fontId="1" fillId="10" borderId="40" xfId="0" applyNumberFormat="1" applyFont="1" applyFill="1" applyBorder="1" applyAlignment="1">
      <alignment horizontal="center" vertical="center"/>
    </xf>
    <xf numFmtId="164" fontId="1" fillId="0" borderId="43" xfId="0" applyNumberFormat="1" applyFont="1" applyFill="1" applyBorder="1" applyAlignment="1">
      <alignment horizontal="center" vertical="center"/>
    </xf>
    <xf numFmtId="0" fontId="11" fillId="16" borderId="38" xfId="0" applyFont="1" applyFill="1" applyBorder="1" applyAlignment="1">
      <alignment horizontal="center" vertical="center" wrapText="1"/>
    </xf>
    <xf numFmtId="164" fontId="9" fillId="18" borderId="40" xfId="0" applyNumberFormat="1" applyFont="1" applyFill="1" applyBorder="1" applyAlignment="1">
      <alignment horizontal="center" vertical="center"/>
    </xf>
    <xf numFmtId="164" fontId="1" fillId="18" borderId="40" xfId="0" applyNumberFormat="1" applyFont="1" applyFill="1" applyBorder="1" applyAlignment="1">
      <alignment horizontal="center" vertical="center"/>
    </xf>
    <xf numFmtId="0" fontId="15" fillId="18" borderId="21" xfId="0" applyFont="1" applyFill="1" applyBorder="1" applyAlignment="1">
      <alignment horizontal="left" vertical="center"/>
    </xf>
    <xf numFmtId="0" fontId="15" fillId="18" borderId="21" xfId="0" applyFont="1" applyFill="1" applyBorder="1" applyAlignment="1">
      <alignment horizontal="center" vertical="center"/>
    </xf>
    <xf numFmtId="0" fontId="0" fillId="18" borderId="21" xfId="0" applyFill="1" applyBorder="1" applyAlignment="1">
      <alignment horizontal="center" vertical="center"/>
    </xf>
    <xf numFmtId="0" fontId="0" fillId="18" borderId="21" xfId="0" applyFill="1" applyBorder="1" applyAlignment="1">
      <alignment horizontal="left" vertical="center"/>
    </xf>
    <xf numFmtId="0" fontId="10" fillId="9" borderId="75" xfId="0" applyFont="1" applyFill="1" applyBorder="1" applyAlignment="1">
      <alignment horizontal="center" vertical="center" wrapText="1"/>
    </xf>
    <xf numFmtId="0" fontId="10" fillId="9" borderId="77" xfId="0" applyFont="1" applyFill="1" applyBorder="1" applyAlignment="1">
      <alignment horizontal="center" vertical="center" wrapText="1"/>
    </xf>
    <xf numFmtId="0" fontId="1" fillId="9" borderId="76" xfId="0" applyFont="1" applyFill="1" applyBorder="1" applyAlignment="1">
      <alignment horizontal="center" wrapText="1"/>
    </xf>
    <xf numFmtId="0" fontId="1" fillId="9" borderId="78" xfId="0" applyFont="1" applyFill="1" applyBorder="1" applyAlignment="1">
      <alignment horizontal="center" wrapText="1"/>
    </xf>
    <xf numFmtId="0" fontId="1" fillId="9" borderId="21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center"/>
    </xf>
    <xf numFmtId="0" fontId="1" fillId="9" borderId="63" xfId="0" applyFont="1" applyFill="1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8" xfId="0" applyBorder="1" applyAlignment="1">
      <alignment horizontal="center"/>
    </xf>
    <xf numFmtId="0" fontId="1" fillId="26" borderId="9" xfId="0" applyFont="1" applyFill="1" applyBorder="1" applyAlignment="1">
      <alignment horizontal="center"/>
    </xf>
    <xf numFmtId="0" fontId="1" fillId="26" borderId="5" xfId="0" applyFont="1" applyFill="1" applyBorder="1" applyAlignment="1">
      <alignment horizontal="center"/>
    </xf>
    <xf numFmtId="0" fontId="1" fillId="26" borderId="10" xfId="0" applyFont="1" applyFill="1" applyBorder="1" applyAlignment="1">
      <alignment horizontal="center"/>
    </xf>
    <xf numFmtId="0" fontId="11" fillId="16" borderId="37" xfId="0" applyFont="1" applyFill="1" applyBorder="1" applyAlignment="1">
      <alignment horizontal="center" vertical="center" wrapText="1"/>
    </xf>
    <xf numFmtId="0" fontId="1" fillId="10" borderId="37" xfId="0" applyFont="1" applyFill="1" applyBorder="1" applyAlignment="1">
      <alignment horizontal="center" vertical="center" wrapText="1"/>
    </xf>
    <xf numFmtId="0" fontId="18" fillId="27" borderId="0" xfId="0" applyFont="1" applyFill="1" applyAlignment="1">
      <alignment horizontal="center"/>
    </xf>
    <xf numFmtId="0" fontId="1" fillId="20" borderId="87" xfId="0" applyFont="1" applyFill="1" applyBorder="1" applyAlignment="1">
      <alignment horizontal="center"/>
    </xf>
    <xf numFmtId="0" fontId="0" fillId="10" borderId="7" xfId="0" applyFill="1" applyBorder="1" applyAlignment="1">
      <alignment horizontal="center" vertical="center"/>
    </xf>
    <xf numFmtId="0" fontId="0" fillId="13" borderId="7" xfId="0" applyFill="1" applyBorder="1" applyAlignment="1">
      <alignment horizontal="center" vertical="center"/>
    </xf>
    <xf numFmtId="0" fontId="13" fillId="15" borderId="7" xfId="0" applyFont="1" applyFill="1" applyBorder="1" applyAlignment="1">
      <alignment horizontal="center" vertical="center" wrapText="1"/>
    </xf>
    <xf numFmtId="0" fontId="13" fillId="15" borderId="8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0" fillId="9" borderId="14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/>
    </xf>
    <xf numFmtId="14" fontId="1" fillId="0" borderId="44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wrapText="1"/>
    </xf>
    <xf numFmtId="0" fontId="1" fillId="9" borderId="46" xfId="0" applyFont="1" applyFill="1" applyBorder="1" applyAlignment="1">
      <alignment horizontal="center" wrapText="1"/>
    </xf>
    <xf numFmtId="0" fontId="11" fillId="12" borderId="14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center" vertical="center" wrapText="1"/>
    </xf>
    <xf numFmtId="0" fontId="11" fillId="12" borderId="13" xfId="0" applyFont="1" applyFill="1" applyBorder="1" applyAlignment="1">
      <alignment horizontal="center" vertical="center"/>
    </xf>
    <xf numFmtId="0" fontId="11" fillId="12" borderId="21" xfId="0" applyFont="1" applyFill="1" applyBorder="1" applyAlignment="1">
      <alignment horizontal="center" vertical="center"/>
    </xf>
    <xf numFmtId="0" fontId="11" fillId="12" borderId="12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center" vertical="center"/>
    </xf>
    <xf numFmtId="0" fontId="12" fillId="13" borderId="13" xfId="0" applyFont="1" applyFill="1" applyBorder="1" applyAlignment="1">
      <alignment horizontal="center" vertical="center" wrapText="1"/>
    </xf>
    <xf numFmtId="0" fontId="12" fillId="13" borderId="21" xfId="0" applyFont="1" applyFill="1" applyBorder="1" applyAlignment="1">
      <alignment horizontal="center" vertical="center" wrapText="1"/>
    </xf>
    <xf numFmtId="0" fontId="12" fillId="1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center" wrapText="1"/>
    </xf>
    <xf numFmtId="0" fontId="1" fillId="0" borderId="49" xfId="0" applyFont="1" applyBorder="1" applyAlignment="1">
      <alignment horizontal="center" wrapText="1"/>
    </xf>
    <xf numFmtId="0" fontId="1" fillId="0" borderId="50" xfId="0" applyFont="1" applyBorder="1" applyAlignment="1">
      <alignment horizontal="center" wrapText="1"/>
    </xf>
    <xf numFmtId="0" fontId="0" fillId="0" borderId="56" xfId="0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1" fillId="0" borderId="3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3" fillId="12" borderId="7" xfId="0" applyFont="1" applyFill="1" applyBorder="1" applyAlignment="1">
      <alignment horizontal="center" vertical="center" wrapText="1"/>
    </xf>
    <xf numFmtId="0" fontId="13" fillId="12" borderId="8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8" borderId="5" xfId="0" applyFont="1" applyFill="1" applyBorder="1" applyAlignment="1">
      <alignment horizontal="center" vertical="center"/>
    </xf>
    <xf numFmtId="0" fontId="20" fillId="8" borderId="10" xfId="0" applyFont="1" applyFill="1" applyBorder="1" applyAlignment="1">
      <alignment horizontal="center" vertical="center"/>
    </xf>
    <xf numFmtId="0" fontId="6" fillId="8" borderId="33" xfId="0" applyFont="1" applyFill="1" applyBorder="1" applyAlignment="1">
      <alignment horizontal="left" vertical="center"/>
    </xf>
    <xf numFmtId="0" fontId="20" fillId="8" borderId="34" xfId="0" applyFont="1" applyFill="1" applyBorder="1" applyAlignment="1">
      <alignment horizontal="center" vertical="center"/>
    </xf>
    <xf numFmtId="0" fontId="20" fillId="8" borderId="35" xfId="0" applyFont="1" applyFill="1" applyBorder="1" applyAlignment="1">
      <alignment horizontal="center" vertical="center"/>
    </xf>
    <xf numFmtId="0" fontId="0" fillId="28" borderId="0" xfId="0" applyFill="1"/>
    <xf numFmtId="0" fontId="0" fillId="29" borderId="0" xfId="0" applyFill="1"/>
    <xf numFmtId="0" fontId="16" fillId="30" borderId="7" xfId="0" applyFont="1" applyFill="1" applyBorder="1" applyAlignment="1">
      <alignment horizontal="center" vertical="center" wrapText="1"/>
    </xf>
    <xf numFmtId="0" fontId="16" fillId="30" borderId="8" xfId="0" applyFont="1" applyFill="1" applyBorder="1" applyAlignment="1">
      <alignment horizontal="center" vertical="center" wrapText="1"/>
    </xf>
    <xf numFmtId="0" fontId="16" fillId="19" borderId="7" xfId="0" applyFont="1" applyFill="1" applyBorder="1" applyAlignment="1">
      <alignment horizontal="center" vertical="center" wrapText="1"/>
    </xf>
    <xf numFmtId="0" fontId="16" fillId="19" borderId="8" xfId="0" applyFont="1" applyFill="1" applyBorder="1" applyAlignment="1">
      <alignment horizontal="center" vertical="center" wrapText="1"/>
    </xf>
    <xf numFmtId="0" fontId="0" fillId="31" borderId="0" xfId="0" applyFill="1"/>
    <xf numFmtId="0" fontId="6" fillId="32" borderId="0" xfId="0" applyFont="1" applyFill="1" applyBorder="1" applyAlignment="1">
      <alignment horizontal="left" vertical="center"/>
    </xf>
    <xf numFmtId="0" fontId="20" fillId="32" borderId="0" xfId="0" applyFont="1" applyFill="1" applyBorder="1" applyAlignment="1">
      <alignment horizontal="center" vertical="center"/>
    </xf>
    <xf numFmtId="0" fontId="0" fillId="33" borderId="0" xfId="0" applyFill="1"/>
    <xf numFmtId="0" fontId="19" fillId="21" borderId="0" xfId="0" applyFont="1" applyFill="1"/>
    <xf numFmtId="167" fontId="22" fillId="21" borderId="0" xfId="0" applyNumberFormat="1" applyFont="1" applyFill="1"/>
    <xf numFmtId="0" fontId="11" fillId="21" borderId="0" xfId="0" applyFont="1" applyFill="1"/>
    <xf numFmtId="0" fontId="23" fillId="33" borderId="0" xfId="0" applyFont="1" applyFill="1"/>
    <xf numFmtId="0" fontId="11" fillId="21" borderId="0" xfId="0" applyFont="1" applyFill="1" applyAlignment="1">
      <alignment horizontal="center" vertical="center"/>
    </xf>
    <xf numFmtId="0" fontId="24" fillId="3" borderId="2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1" fillId="21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Type_Distributed_Gap!A1"/><Relationship Id="rId2" Type="http://schemas.openxmlformats.org/officeDocument/2006/relationships/hyperlink" Target="#Top!A1"/><Relationship Id="rId1" Type="http://schemas.openxmlformats.org/officeDocument/2006/relationships/hyperlink" Target="#Summary_1!A1"/><Relationship Id="rId6" Type="http://schemas.openxmlformats.org/officeDocument/2006/relationships/hyperlink" Target="#By_vaccine_type!A1"/><Relationship Id="rId5" Type="http://schemas.openxmlformats.org/officeDocument/2006/relationships/hyperlink" Target="#Summary!A1"/><Relationship Id="rId4" Type="http://schemas.openxmlformats.org/officeDocument/2006/relationships/hyperlink" Target="#Vaccine_PHLMC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Dashboard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Dashboard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Dashboard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Dashboard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Dashboard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Dashboard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Dashboard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0</xdr:row>
      <xdr:rowOff>161925</xdr:rowOff>
    </xdr:from>
    <xdr:to>
      <xdr:col>2</xdr:col>
      <xdr:colOff>447676</xdr:colOff>
      <xdr:row>2</xdr:row>
      <xdr:rowOff>76200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234028-6A15-4CC9-944F-07727D71421C}"/>
            </a:ext>
          </a:extLst>
        </xdr:cNvPr>
        <xdr:cNvSpPr/>
      </xdr:nvSpPr>
      <xdr:spPr>
        <a:xfrm>
          <a:off x="142876" y="161925"/>
          <a:ext cx="1524000" cy="342900"/>
        </a:xfrm>
        <a:prstGeom prst="round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Summary</a:t>
          </a:r>
        </a:p>
      </xdr:txBody>
    </xdr:sp>
    <xdr:clientData/>
  </xdr:twoCellAnchor>
  <xdr:twoCellAnchor>
    <xdr:from>
      <xdr:col>0</xdr:col>
      <xdr:colOff>152400</xdr:colOff>
      <xdr:row>3</xdr:row>
      <xdr:rowOff>28575</xdr:rowOff>
    </xdr:from>
    <xdr:to>
      <xdr:col>2</xdr:col>
      <xdr:colOff>466726</xdr:colOff>
      <xdr:row>5</xdr:row>
      <xdr:rowOff>95250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9A7CF2-F8D8-4874-9B7B-19605F327013}"/>
            </a:ext>
          </a:extLst>
        </xdr:cNvPr>
        <xdr:cNvSpPr/>
      </xdr:nvSpPr>
      <xdr:spPr>
        <a:xfrm>
          <a:off x="152400" y="647700"/>
          <a:ext cx="1533526" cy="495300"/>
        </a:xfrm>
        <a:prstGeom prst="roundRect">
          <a:avLst/>
        </a:prstGeom>
        <a:solidFill>
          <a:schemeClr val="tx2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Top</a:t>
          </a:r>
          <a:r>
            <a:rPr lang="en-US" sz="1100" baseline="0"/>
            <a:t>/Less Organization Units</a:t>
          </a:r>
          <a:endParaRPr lang="en-US" sz="1100"/>
        </a:p>
      </xdr:txBody>
    </xdr:sp>
    <xdr:clientData/>
  </xdr:twoCellAnchor>
  <xdr:twoCellAnchor>
    <xdr:from>
      <xdr:col>0</xdr:col>
      <xdr:colOff>133351</xdr:colOff>
      <xdr:row>6</xdr:row>
      <xdr:rowOff>38100</xdr:rowOff>
    </xdr:from>
    <xdr:to>
      <xdr:col>2</xdr:col>
      <xdr:colOff>476250</xdr:colOff>
      <xdr:row>9</xdr:row>
      <xdr:rowOff>9526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256D1C5-FD31-41E1-A240-DA04C56581C1}"/>
            </a:ext>
          </a:extLst>
        </xdr:cNvPr>
        <xdr:cNvSpPr/>
      </xdr:nvSpPr>
      <xdr:spPr>
        <a:xfrm>
          <a:off x="133351" y="1276350"/>
          <a:ext cx="1562099" cy="542926"/>
        </a:xfrm>
        <a:prstGeom prst="roundRect">
          <a:avLst/>
        </a:prstGeom>
        <a:solidFill>
          <a:schemeClr val="accent2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Vaccinated, distriobuted and Gap</a:t>
          </a:r>
          <a:r>
            <a:rPr lang="en-US" sz="1100" baseline="0"/>
            <a:t> </a:t>
          </a:r>
          <a:endParaRPr lang="en-US" sz="1100"/>
        </a:p>
      </xdr:txBody>
    </xdr:sp>
    <xdr:clientData/>
  </xdr:twoCellAnchor>
  <xdr:twoCellAnchor>
    <xdr:from>
      <xdr:col>0</xdr:col>
      <xdr:colOff>152400</xdr:colOff>
      <xdr:row>15</xdr:row>
      <xdr:rowOff>180976</xdr:rowOff>
    </xdr:from>
    <xdr:to>
      <xdr:col>2</xdr:col>
      <xdr:colOff>466725</xdr:colOff>
      <xdr:row>18</xdr:row>
      <xdr:rowOff>152401</xdr:rowOff>
    </xdr:to>
    <xdr:sp macro="" textlink="">
      <xdr:nvSpPr>
        <xdr:cNvPr id="5" name="Rectangle: Rounded Corner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102EAAF-2DD0-4D7C-B79E-E9DBC32DB917}"/>
            </a:ext>
          </a:extLst>
        </xdr:cNvPr>
        <xdr:cNvSpPr/>
      </xdr:nvSpPr>
      <xdr:spPr>
        <a:xfrm>
          <a:off x="152400" y="3038476"/>
          <a:ext cx="1533525" cy="542925"/>
        </a:xfrm>
        <a:prstGeom prst="roundRect">
          <a:avLst/>
        </a:prstGeom>
        <a:solidFill>
          <a:schemeClr val="accent6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Vaccine recieved at</a:t>
          </a:r>
          <a:r>
            <a:rPr lang="en-US" sz="1100" baseline="0"/>
            <a:t> PHLMC &amp; District</a:t>
          </a:r>
          <a:endParaRPr lang="en-US" sz="1100"/>
        </a:p>
      </xdr:txBody>
    </xdr:sp>
    <xdr:clientData/>
  </xdr:twoCellAnchor>
  <xdr:twoCellAnchor>
    <xdr:from>
      <xdr:col>0</xdr:col>
      <xdr:colOff>133351</xdr:colOff>
      <xdr:row>10</xdr:row>
      <xdr:rowOff>19049</xdr:rowOff>
    </xdr:from>
    <xdr:to>
      <xdr:col>2</xdr:col>
      <xdr:colOff>447675</xdr:colOff>
      <xdr:row>12</xdr:row>
      <xdr:rowOff>85724</xdr:rowOff>
    </xdr:to>
    <xdr:sp macro="" textlink="">
      <xdr:nvSpPr>
        <xdr:cNvPr id="6" name="Rectangle: Rounded Corner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997767B-E7DE-4F3E-AB5E-4B2F4268A15D}"/>
            </a:ext>
          </a:extLst>
        </xdr:cNvPr>
        <xdr:cNvSpPr/>
      </xdr:nvSpPr>
      <xdr:spPr>
        <a:xfrm>
          <a:off x="133351" y="1924049"/>
          <a:ext cx="1533524" cy="447675"/>
        </a:xfrm>
        <a:prstGeom prst="round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Coverage by  LL (in %)</a:t>
          </a:r>
        </a:p>
      </xdr:txBody>
    </xdr:sp>
    <xdr:clientData/>
  </xdr:twoCellAnchor>
  <xdr:twoCellAnchor>
    <xdr:from>
      <xdr:col>0</xdr:col>
      <xdr:colOff>133350</xdr:colOff>
      <xdr:row>0</xdr:row>
      <xdr:rowOff>66675</xdr:rowOff>
    </xdr:from>
    <xdr:to>
      <xdr:col>0</xdr:col>
      <xdr:colOff>133350</xdr:colOff>
      <xdr:row>18</xdr:row>
      <xdr:rowOff>47625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698243EA-F840-4952-980B-C3C922CA0513}"/>
            </a:ext>
          </a:extLst>
        </xdr:cNvPr>
        <xdr:cNvCxnSpPr/>
      </xdr:nvCxnSpPr>
      <xdr:spPr>
        <a:xfrm>
          <a:off x="133350" y="66675"/>
          <a:ext cx="0" cy="3409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142876</xdr:colOff>
      <xdr:row>12</xdr:row>
      <xdr:rowOff>190499</xdr:rowOff>
    </xdr:from>
    <xdr:to>
      <xdr:col>2</xdr:col>
      <xdr:colOff>457200</xdr:colOff>
      <xdr:row>15</xdr:row>
      <xdr:rowOff>66674</xdr:rowOff>
    </xdr:to>
    <xdr:sp macro="" textlink="">
      <xdr:nvSpPr>
        <xdr:cNvPr id="10" name="Rectangle: Rounded Corners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8DF2EB0-A374-4503-9E3E-CA62E44DF4D5}"/>
            </a:ext>
          </a:extLst>
        </xdr:cNvPr>
        <xdr:cNvSpPr/>
      </xdr:nvSpPr>
      <xdr:spPr>
        <a:xfrm>
          <a:off x="142876" y="2476499"/>
          <a:ext cx="1533524" cy="44767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Vaccine type by LL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13</xdr:col>
      <xdr:colOff>600075</xdr:colOff>
      <xdr:row>2</xdr:row>
      <xdr:rowOff>104775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2D9523-1C3C-4534-BC0B-D66203F2BF28}"/>
            </a:ext>
          </a:extLst>
        </xdr:cNvPr>
        <xdr:cNvSpPr/>
      </xdr:nvSpPr>
      <xdr:spPr>
        <a:xfrm>
          <a:off x="7877175" y="200025"/>
          <a:ext cx="1209675" cy="295275"/>
        </a:xfrm>
        <a:prstGeom prst="round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Deshboard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476250</xdr:colOff>
      <xdr:row>0</xdr:row>
      <xdr:rowOff>0</xdr:rowOff>
    </xdr:from>
    <xdr:to>
      <xdr:col>10</xdr:col>
      <xdr:colOff>600075</xdr:colOff>
      <xdr:row>1</xdr:row>
      <xdr:rowOff>28575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78352D-CD07-4D68-BEA7-8861BAD743D9}"/>
            </a:ext>
          </a:extLst>
        </xdr:cNvPr>
        <xdr:cNvSpPr/>
      </xdr:nvSpPr>
      <xdr:spPr>
        <a:xfrm>
          <a:off x="5591175" y="0"/>
          <a:ext cx="1209675" cy="295275"/>
        </a:xfrm>
        <a:prstGeom prst="round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Deshboard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71967</xdr:colOff>
      <xdr:row>0</xdr:row>
      <xdr:rowOff>185208</xdr:rowOff>
    </xdr:from>
    <xdr:to>
      <xdr:col>15</xdr:col>
      <xdr:colOff>366183</xdr:colOff>
      <xdr:row>4</xdr:row>
      <xdr:rowOff>147108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BE4E76-45F9-488F-8EFC-47E751E01CCC}"/>
            </a:ext>
          </a:extLst>
        </xdr:cNvPr>
        <xdr:cNvSpPr/>
      </xdr:nvSpPr>
      <xdr:spPr>
        <a:xfrm rot="16200000">
          <a:off x="9610725" y="495300"/>
          <a:ext cx="914400" cy="294216"/>
        </a:xfrm>
        <a:prstGeom prst="round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Deshboard</a:t>
          </a:r>
        </a:p>
      </xdr:txBody>
    </xdr:sp>
    <xdr:clientData/>
  </xdr:twoCellAnchor>
  <xdr:twoCellAnchor>
    <xdr:from>
      <xdr:col>11</xdr:col>
      <xdr:colOff>0</xdr:colOff>
      <xdr:row>32</xdr:row>
      <xdr:rowOff>0</xdr:rowOff>
    </xdr:from>
    <xdr:to>
      <xdr:col>13</xdr:col>
      <xdr:colOff>109008</xdr:colOff>
      <xdr:row>32</xdr:row>
      <xdr:rowOff>295275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73D523-6777-4839-AB3C-4CC0970F2F19}"/>
            </a:ext>
          </a:extLst>
        </xdr:cNvPr>
        <xdr:cNvSpPr/>
      </xdr:nvSpPr>
      <xdr:spPr>
        <a:xfrm>
          <a:off x="7969250" y="7725833"/>
          <a:ext cx="1209675" cy="295275"/>
        </a:xfrm>
        <a:prstGeom prst="round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Deshboard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352425</xdr:colOff>
      <xdr:row>5</xdr:row>
      <xdr:rowOff>19050</xdr:rowOff>
    </xdr:from>
    <xdr:to>
      <xdr:col>24</xdr:col>
      <xdr:colOff>314325</xdr:colOff>
      <xdr:row>6</xdr:row>
      <xdr:rowOff>85725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4E334E-CFAC-4126-950C-37A8ABC6BFF6}"/>
            </a:ext>
          </a:extLst>
        </xdr:cNvPr>
        <xdr:cNvSpPr/>
      </xdr:nvSpPr>
      <xdr:spPr>
        <a:xfrm>
          <a:off x="15821025" y="1276350"/>
          <a:ext cx="1209675" cy="295275"/>
        </a:xfrm>
        <a:prstGeom prst="round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Deshboard</a:t>
          </a:r>
        </a:p>
      </xdr:txBody>
    </xdr:sp>
    <xdr:clientData/>
  </xdr:twoCellAnchor>
  <xdr:twoCellAnchor>
    <xdr:from>
      <xdr:col>11</xdr:col>
      <xdr:colOff>552451</xdr:colOff>
      <xdr:row>1</xdr:row>
      <xdr:rowOff>38100</xdr:rowOff>
    </xdr:from>
    <xdr:to>
      <xdr:col>14</xdr:col>
      <xdr:colOff>180976</xdr:colOff>
      <xdr:row>1</xdr:row>
      <xdr:rowOff>333375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40FD37-1E55-49F3-89F6-064CDE7732E3}"/>
            </a:ext>
          </a:extLst>
        </xdr:cNvPr>
        <xdr:cNvSpPr/>
      </xdr:nvSpPr>
      <xdr:spPr>
        <a:xfrm>
          <a:off x="9277351" y="228600"/>
          <a:ext cx="952500" cy="295275"/>
        </a:xfrm>
        <a:prstGeom prst="round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Deshboard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0</xdr:rowOff>
    </xdr:from>
    <xdr:to>
      <xdr:col>14</xdr:col>
      <xdr:colOff>533400</xdr:colOff>
      <xdr:row>1</xdr:row>
      <xdr:rowOff>295275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EA2138-02D2-47F5-819F-6F4965DF7D51}"/>
            </a:ext>
          </a:extLst>
        </xdr:cNvPr>
        <xdr:cNvSpPr/>
      </xdr:nvSpPr>
      <xdr:spPr>
        <a:xfrm>
          <a:off x="10487025" y="200025"/>
          <a:ext cx="847725" cy="295275"/>
        </a:xfrm>
        <a:prstGeom prst="round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Deshboard</a:t>
          </a:r>
        </a:p>
      </xdr:txBody>
    </xdr:sp>
    <xdr:clientData/>
  </xdr:twoCellAnchor>
  <xdr:twoCellAnchor>
    <xdr:from>
      <xdr:col>29</xdr:col>
      <xdr:colOff>428625</xdr:colOff>
      <xdr:row>0</xdr:row>
      <xdr:rowOff>38100</xdr:rowOff>
    </xdr:from>
    <xdr:to>
      <xdr:col>31</xdr:col>
      <xdr:colOff>419100</xdr:colOff>
      <xdr:row>1</xdr:row>
      <xdr:rowOff>133350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29BC19-1B52-4C08-A635-F3E10346F098}"/>
            </a:ext>
          </a:extLst>
        </xdr:cNvPr>
        <xdr:cNvSpPr/>
      </xdr:nvSpPr>
      <xdr:spPr>
        <a:xfrm>
          <a:off x="21764625" y="38100"/>
          <a:ext cx="1209675" cy="295275"/>
        </a:xfrm>
        <a:prstGeom prst="round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Deshboard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333375</xdr:colOff>
      <xdr:row>0</xdr:row>
      <xdr:rowOff>0</xdr:rowOff>
    </xdr:from>
    <xdr:to>
      <xdr:col>15</xdr:col>
      <xdr:colOff>323850</xdr:colOff>
      <xdr:row>1</xdr:row>
      <xdr:rowOff>95250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4381D5-8BC6-4641-819C-CE6923EFB579}"/>
            </a:ext>
          </a:extLst>
        </xdr:cNvPr>
        <xdr:cNvSpPr/>
      </xdr:nvSpPr>
      <xdr:spPr>
        <a:xfrm>
          <a:off x="9372600" y="0"/>
          <a:ext cx="1209675" cy="295275"/>
        </a:xfrm>
        <a:prstGeom prst="round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Deshboard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600075</xdr:colOff>
      <xdr:row>1</xdr:row>
      <xdr:rowOff>95250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F21788-4614-4A9D-BF32-41FF67D3A9CA}"/>
            </a:ext>
          </a:extLst>
        </xdr:cNvPr>
        <xdr:cNvSpPr/>
      </xdr:nvSpPr>
      <xdr:spPr>
        <a:xfrm>
          <a:off x="5210175" y="0"/>
          <a:ext cx="1209675" cy="295275"/>
        </a:xfrm>
        <a:prstGeom prst="round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Deshboard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s.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362A6-ABAA-4438-84ED-1300FF235A03}">
  <dimension ref="A1:K1048575"/>
  <sheetViews>
    <sheetView workbookViewId="0">
      <selection activeCell="J7" sqref="J7"/>
    </sheetView>
  </sheetViews>
  <sheetFormatPr defaultColWidth="0" defaultRowHeight="15" zeroHeight="1" x14ac:dyDescent="0.25"/>
  <cols>
    <col min="1" max="3" width="9.140625" style="131" customWidth="1"/>
    <col min="4" max="4" width="2.28515625" style="131" customWidth="1"/>
    <col min="5" max="5" width="9.140625" style="319" customWidth="1"/>
    <col min="6" max="6" width="7.140625" style="131" customWidth="1"/>
    <col min="7" max="7" width="9.140625" style="131" customWidth="1"/>
    <col min="8" max="8" width="11" style="131" customWidth="1"/>
    <col min="9" max="9" width="9.140625" style="131" customWidth="1"/>
    <col min="10" max="10" width="3.85546875" style="131" customWidth="1"/>
    <col min="11" max="11" width="0" style="131" hidden="1"/>
    <col min="12" max="16384" width="9.140625" style="131" hidden="1"/>
  </cols>
  <sheetData>
    <row r="1" spans="5:10" x14ac:dyDescent="0.25">
      <c r="E1" s="131"/>
      <c r="G1" s="319" t="s">
        <v>320</v>
      </c>
      <c r="H1" s="319" t="s">
        <v>318</v>
      </c>
    </row>
    <row r="2" spans="5:10" ht="18.75" x14ac:dyDescent="0.3">
      <c r="E2" s="327" t="s">
        <v>317</v>
      </c>
      <c r="G2" s="321">
        <f>Summary_1!C4</f>
        <v>1498942</v>
      </c>
      <c r="H2" s="320">
        <f>Summary_1!F4/100</f>
        <v>0.90084709346875613</v>
      </c>
    </row>
    <row r="3" spans="5:10" x14ac:dyDescent="0.25">
      <c r="E3" s="131"/>
      <c r="G3" s="319"/>
    </row>
    <row r="4" spans="5:10" ht="18.75" x14ac:dyDescent="0.3">
      <c r="E4" s="327" t="s">
        <v>319</v>
      </c>
      <c r="G4" s="321">
        <f>Summary_1!E4</f>
        <v>1205575</v>
      </c>
      <c r="H4" s="320">
        <f>Summary_1!H4/100</f>
        <v>0.72453686313986509</v>
      </c>
    </row>
    <row r="5" spans="5:10" x14ac:dyDescent="0.25">
      <c r="E5" s="131"/>
    </row>
    <row r="6" spans="5:10" x14ac:dyDescent="0.25">
      <c r="E6" s="322"/>
      <c r="F6" s="322"/>
      <c r="G6" s="322" t="s">
        <v>321</v>
      </c>
      <c r="H6" s="322"/>
      <c r="I6" s="322"/>
      <c r="J6" s="322"/>
    </row>
    <row r="7" spans="5:10" x14ac:dyDescent="0.25">
      <c r="E7" s="131"/>
      <c r="F7" s="323" t="s">
        <v>140</v>
      </c>
      <c r="G7" s="323" t="s">
        <v>270</v>
      </c>
    </row>
    <row r="8" spans="5:10" x14ac:dyDescent="0.25">
      <c r="E8" s="319" t="s">
        <v>301</v>
      </c>
      <c r="F8" s="323">
        <f>Summary_1!I4</f>
        <v>3391</v>
      </c>
      <c r="G8" s="323">
        <f>Summary_1!J4</f>
        <v>3057</v>
      </c>
    </row>
    <row r="9" spans="5:10" x14ac:dyDescent="0.25">
      <c r="E9" s="319" t="s">
        <v>322</v>
      </c>
      <c r="F9" s="323">
        <f>Summary_1!K4</f>
        <v>142286</v>
      </c>
      <c r="G9" s="323">
        <f>Summary_1!L4</f>
        <v>0</v>
      </c>
    </row>
    <row r="10" spans="5:10" ht="7.5" customHeight="1" x14ac:dyDescent="0.25">
      <c r="E10" s="131"/>
    </row>
    <row r="11" spans="5:10" x14ac:dyDescent="0.25">
      <c r="E11" s="322"/>
      <c r="F11" s="322"/>
      <c r="G11" s="322" t="s">
        <v>326</v>
      </c>
      <c r="H11" s="322"/>
      <c r="I11" s="322"/>
      <c r="J11" s="322"/>
    </row>
    <row r="12" spans="5:10" x14ac:dyDescent="0.25">
      <c r="E12" s="319" t="s">
        <v>279</v>
      </c>
      <c r="F12" s="319" t="s">
        <v>323</v>
      </c>
      <c r="H12" s="319" t="s">
        <v>324</v>
      </c>
      <c r="I12" s="319" t="s">
        <v>325</v>
      </c>
    </row>
    <row r="13" spans="5:10" x14ac:dyDescent="0.25">
      <c r="E13" s="319" t="s">
        <v>161</v>
      </c>
      <c r="G13" s="323">
        <f>Vaccine_PHLMC!C4</f>
        <v>326000</v>
      </c>
      <c r="H13" s="323">
        <f>Vaccine_PHLMC!D4</f>
        <v>322120</v>
      </c>
      <c r="I13" s="323">
        <f>G13-H13</f>
        <v>3880</v>
      </c>
    </row>
    <row r="14" spans="5:10" x14ac:dyDescent="0.25">
      <c r="E14" s="319" t="s">
        <v>152</v>
      </c>
      <c r="G14" s="323">
        <f>Vaccine_PHLMC!C5</f>
        <v>285000</v>
      </c>
      <c r="H14" s="323">
        <f>Vaccine_PHLMC!D5</f>
        <v>285000</v>
      </c>
      <c r="I14" s="323">
        <f t="shared" ref="I14:I18" si="0">G14-H14</f>
        <v>0</v>
      </c>
    </row>
    <row r="15" spans="5:10" x14ac:dyDescent="0.25">
      <c r="E15" s="319" t="s">
        <v>283</v>
      </c>
      <c r="G15" s="323">
        <f>Vaccine_PHLMC!C6</f>
        <v>125800</v>
      </c>
      <c r="H15" s="323">
        <f>Vaccine_PHLMC!D6</f>
        <v>125800</v>
      </c>
      <c r="I15" s="323">
        <f t="shared" si="0"/>
        <v>0</v>
      </c>
    </row>
    <row r="16" spans="5:10" x14ac:dyDescent="0.25">
      <c r="E16" s="319" t="s">
        <v>151</v>
      </c>
      <c r="G16" s="323">
        <f>Vaccine_PHLMC!C7</f>
        <v>1901924</v>
      </c>
      <c r="H16" s="323">
        <f>Vaccine_PHLMC!D7</f>
        <v>1787209</v>
      </c>
      <c r="I16" s="323">
        <f t="shared" si="0"/>
        <v>114715</v>
      </c>
    </row>
    <row r="17" spans="5:9" x14ac:dyDescent="0.25">
      <c r="E17" s="319" t="s">
        <v>276</v>
      </c>
      <c r="G17" s="323">
        <f>Vaccine_PHLMC!C8</f>
        <v>195600</v>
      </c>
      <c r="H17" s="323">
        <f>Vaccine_PHLMC!D8</f>
        <v>191330</v>
      </c>
      <c r="I17" s="323">
        <f t="shared" si="0"/>
        <v>4270</v>
      </c>
    </row>
    <row r="18" spans="5:9" x14ac:dyDescent="0.25">
      <c r="E18" s="319" t="s">
        <v>130</v>
      </c>
      <c r="G18" s="323">
        <f>SUM(G13:G17)</f>
        <v>2834324</v>
      </c>
      <c r="H18" s="323">
        <f>Vaccine_PHLMC!D9</f>
        <v>2711459</v>
      </c>
      <c r="I18" s="323">
        <f t="shared" si="0"/>
        <v>122865</v>
      </c>
    </row>
    <row r="19" spans="5:9" x14ac:dyDescent="0.25"/>
    <row r="1048575" ht="11.25" hidden="1" customHeight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318D5-9F19-4AA9-ACBC-6ACF35462E6D}">
  <dimension ref="A1:L16"/>
  <sheetViews>
    <sheetView zoomScaleNormal="100" zoomScaleSheetLayoutView="100" workbookViewId="0">
      <selection activeCell="K5" sqref="K5"/>
    </sheetView>
  </sheetViews>
  <sheetFormatPr defaultColWidth="0" defaultRowHeight="15" zeroHeight="1" x14ac:dyDescent="0.25"/>
  <cols>
    <col min="1" max="1" width="16.42578125" bestFit="1" customWidth="1"/>
    <col min="2" max="2" width="12.140625" customWidth="1"/>
    <col min="3" max="5" width="9.140625" customWidth="1"/>
    <col min="6" max="6" width="6.7109375" customWidth="1"/>
    <col min="7" max="7" width="9.140625" customWidth="1"/>
    <col min="8" max="8" width="9.7109375" bestFit="1" customWidth="1"/>
    <col min="9" max="14" width="9.140625" customWidth="1"/>
    <col min="15" max="16384" width="9.140625" hidden="1"/>
  </cols>
  <sheetData>
    <row r="1" spans="1:12" ht="15.75" thickTop="1" x14ac:dyDescent="0.25">
      <c r="A1" s="205"/>
      <c r="B1" s="206"/>
      <c r="C1" s="247" t="s">
        <v>304</v>
      </c>
      <c r="D1" s="247"/>
      <c r="E1" s="247"/>
      <c r="F1" s="247"/>
      <c r="G1" s="247"/>
      <c r="H1" s="248"/>
      <c r="I1" s="249" t="s">
        <v>303</v>
      </c>
      <c r="J1" s="250"/>
      <c r="K1" s="250"/>
      <c r="L1" s="251"/>
    </row>
    <row r="2" spans="1:12" x14ac:dyDescent="0.25">
      <c r="A2" s="239" t="s">
        <v>116</v>
      </c>
      <c r="B2" s="241" t="s">
        <v>274</v>
      </c>
      <c r="C2" s="243" t="s">
        <v>141</v>
      </c>
      <c r="D2" s="243"/>
      <c r="E2" s="244"/>
      <c r="F2" s="245" t="s">
        <v>142</v>
      </c>
      <c r="G2" s="243"/>
      <c r="H2" s="246"/>
      <c r="I2" s="252" t="s">
        <v>141</v>
      </c>
      <c r="J2" s="253"/>
      <c r="K2" s="253"/>
      <c r="L2" s="254"/>
    </row>
    <row r="3" spans="1:12" ht="45.75" thickBot="1" x14ac:dyDescent="0.3">
      <c r="A3" s="240"/>
      <c r="B3" s="242"/>
      <c r="C3" s="199" t="s">
        <v>145</v>
      </c>
      <c r="D3" s="116" t="s">
        <v>146</v>
      </c>
      <c r="E3" s="19" t="s">
        <v>144</v>
      </c>
      <c r="F3" s="19" t="s">
        <v>140</v>
      </c>
      <c r="G3" s="116" t="s">
        <v>147</v>
      </c>
      <c r="H3" s="179" t="s">
        <v>144</v>
      </c>
      <c r="I3" s="186" t="s">
        <v>305</v>
      </c>
      <c r="J3" s="174" t="s">
        <v>306</v>
      </c>
      <c r="K3" s="174" t="s">
        <v>307</v>
      </c>
      <c r="L3" s="187" t="s">
        <v>308</v>
      </c>
    </row>
    <row r="4" spans="1:12" ht="18.75" thickBot="1" x14ac:dyDescent="0.3">
      <c r="A4" s="207" t="s">
        <v>118</v>
      </c>
      <c r="B4" s="208">
        <f>SUM(B5:B15)</f>
        <v>1663925</v>
      </c>
      <c r="C4" s="200">
        <f>SUM(C5:C15)</f>
        <v>1498942</v>
      </c>
      <c r="D4" s="26">
        <f>SUM(D5:D15)</f>
        <v>1355918</v>
      </c>
      <c r="E4" s="26">
        <f>SUM(E5:E15)</f>
        <v>1205575</v>
      </c>
      <c r="F4" s="27">
        <f t="shared" ref="F4" si="0">C4/B4*100</f>
        <v>90.084709346875613</v>
      </c>
      <c r="G4" s="27">
        <f t="shared" ref="G4" si="1">D4/B4*100</f>
        <v>81.48912961822198</v>
      </c>
      <c r="H4" s="180">
        <f t="shared" ref="H4" si="2">E4/B4*100</f>
        <v>72.453686313986509</v>
      </c>
      <c r="I4" s="188">
        <f>SUM(I5:I15)</f>
        <v>3391</v>
      </c>
      <c r="J4" s="177">
        <f t="shared" ref="J4:L4" si="3">SUM(J5:J15)</f>
        <v>3057</v>
      </c>
      <c r="K4" s="177">
        <f t="shared" si="3"/>
        <v>142286</v>
      </c>
      <c r="L4" s="189">
        <f t="shared" si="3"/>
        <v>0</v>
      </c>
    </row>
    <row r="5" spans="1:12" ht="18" x14ac:dyDescent="0.25">
      <c r="A5" s="209" t="s">
        <v>119</v>
      </c>
      <c r="B5" s="210">
        <v>161395</v>
      </c>
      <c r="C5" s="201">
        <f>Summary!D4</f>
        <v>143069</v>
      </c>
      <c r="D5" s="170">
        <f>Summary!E4</f>
        <v>130194</v>
      </c>
      <c r="E5" s="170">
        <f>Summary!F4</f>
        <v>111834</v>
      </c>
      <c r="F5" s="171">
        <f>Summary!G4</f>
        <v>88.645249233247625</v>
      </c>
      <c r="G5" s="171">
        <f>Summary!H4</f>
        <v>80.667926515691306</v>
      </c>
      <c r="H5" s="181">
        <f>Summary!I4</f>
        <v>69.292109420985781</v>
      </c>
      <c r="I5" s="190">
        <f>By_vaccine_type!Z4</f>
        <v>0</v>
      </c>
      <c r="J5" s="178">
        <f>By_vaccine_type!AA4</f>
        <v>0</v>
      </c>
      <c r="K5" s="178">
        <f>By_vaccine_type!AB4</f>
        <v>17644</v>
      </c>
      <c r="L5" s="191">
        <f>By_vaccine_type!AC4</f>
        <v>0</v>
      </c>
    </row>
    <row r="6" spans="1:12" ht="18" x14ac:dyDescent="0.25">
      <c r="A6" s="211" t="s">
        <v>120</v>
      </c>
      <c r="B6" s="212">
        <v>4154</v>
      </c>
      <c r="C6" s="202">
        <f>Summary!D16</f>
        <v>5143</v>
      </c>
      <c r="D6" s="65">
        <f>Summary!E16</f>
        <v>2328</v>
      </c>
      <c r="E6" s="65">
        <f>Summary!F16</f>
        <v>4615</v>
      </c>
      <c r="F6" s="172">
        <f>Summary!G16</f>
        <v>123.8083774675012</v>
      </c>
      <c r="G6" s="172">
        <f>Summary!H16</f>
        <v>56.042368801155519</v>
      </c>
      <c r="H6" s="182">
        <f>Summary!I16</f>
        <v>111.09773712084738</v>
      </c>
      <c r="I6" s="192">
        <f>By_vaccine_type!Z5</f>
        <v>0</v>
      </c>
      <c r="J6" s="175">
        <f>By_vaccine_type!AA5</f>
        <v>0</v>
      </c>
      <c r="K6" s="175">
        <f>By_vaccine_type!AB5</f>
        <v>175</v>
      </c>
      <c r="L6" s="193">
        <f>By_vaccine_type!AC5</f>
        <v>0</v>
      </c>
    </row>
    <row r="7" spans="1:12" ht="18" x14ac:dyDescent="0.25">
      <c r="A7" s="213" t="s">
        <v>121</v>
      </c>
      <c r="B7" s="214">
        <v>7484</v>
      </c>
      <c r="C7" s="203">
        <f>Summary!D21</f>
        <v>13539</v>
      </c>
      <c r="D7" s="66">
        <f>Summary!E21</f>
        <v>4556</v>
      </c>
      <c r="E7" s="66">
        <f>Summary!F21</f>
        <v>13628</v>
      </c>
      <c r="F7" s="173">
        <f>Summary!G21</f>
        <v>180.9059326563335</v>
      </c>
      <c r="G7" s="173">
        <f>Summary!H21</f>
        <v>60.876536611437736</v>
      </c>
      <c r="H7" s="183">
        <f>Summary!I21</f>
        <v>182.0951362907536</v>
      </c>
      <c r="I7" s="190">
        <f>By_vaccine_type!Z6</f>
        <v>0</v>
      </c>
      <c r="J7" s="178">
        <f>By_vaccine_type!AA6</f>
        <v>0</v>
      </c>
      <c r="K7" s="178">
        <f>By_vaccine_type!AB6</f>
        <v>676</v>
      </c>
      <c r="L7" s="191">
        <f>By_vaccine_type!AC6</f>
        <v>0</v>
      </c>
    </row>
    <row r="8" spans="1:12" ht="18" x14ac:dyDescent="0.25">
      <c r="A8" s="211" t="s">
        <v>122</v>
      </c>
      <c r="B8" s="212">
        <v>72973</v>
      </c>
      <c r="C8" s="202">
        <f>Summary!D27</f>
        <v>67457</v>
      </c>
      <c r="D8" s="65">
        <f>Summary!E27</f>
        <v>58191</v>
      </c>
      <c r="E8" s="65">
        <f>Summary!F27</f>
        <v>55253</v>
      </c>
      <c r="F8" s="172">
        <f>Summary!G27</f>
        <v>92.44103983665191</v>
      </c>
      <c r="G8" s="172">
        <f>Summary!H27</f>
        <v>79.743192687706411</v>
      </c>
      <c r="H8" s="182">
        <f>Summary!I27</f>
        <v>75.717046030723694</v>
      </c>
      <c r="I8" s="192">
        <f>By_vaccine_type!Z7</f>
        <v>0</v>
      </c>
      <c r="J8" s="175">
        <f>By_vaccine_type!AA7</f>
        <v>0</v>
      </c>
      <c r="K8" s="175">
        <f>By_vaccine_type!AB7</f>
        <v>9014</v>
      </c>
      <c r="L8" s="193">
        <f>By_vaccine_type!AC7</f>
        <v>0</v>
      </c>
    </row>
    <row r="9" spans="1:12" ht="18" x14ac:dyDescent="0.25">
      <c r="A9" s="213" t="s">
        <v>123</v>
      </c>
      <c r="B9" s="214">
        <v>391204</v>
      </c>
      <c r="C9" s="203">
        <f>Summary!D34</f>
        <v>382126</v>
      </c>
      <c r="D9" s="66">
        <f>Summary!E34</f>
        <v>350448</v>
      </c>
      <c r="E9" s="66">
        <f>Summary!F34</f>
        <v>395408</v>
      </c>
      <c r="F9" s="173">
        <f>Summary!G34</f>
        <v>97.679471580045202</v>
      </c>
      <c r="G9" s="173">
        <f>Summary!H34</f>
        <v>89.581906115479399</v>
      </c>
      <c r="H9" s="183">
        <f>Summary!I34</f>
        <v>101.07463113874091</v>
      </c>
      <c r="I9" s="190">
        <f>By_vaccine_type!Z8</f>
        <v>2293</v>
      </c>
      <c r="J9" s="178">
        <f>By_vaccine_type!AA8</f>
        <v>2066</v>
      </c>
      <c r="K9" s="178">
        <f>By_vaccine_type!AB8</f>
        <v>0</v>
      </c>
      <c r="L9" s="191">
        <f>By_vaccine_type!AC8</f>
        <v>0</v>
      </c>
    </row>
    <row r="10" spans="1:12" ht="18" x14ac:dyDescent="0.25">
      <c r="A10" s="211" t="s">
        <v>124</v>
      </c>
      <c r="B10" s="212">
        <v>113482</v>
      </c>
      <c r="C10" s="202">
        <f>Summary!D40</f>
        <v>109847</v>
      </c>
      <c r="D10" s="65">
        <f>Summary!E40</f>
        <v>96468</v>
      </c>
      <c r="E10" s="65">
        <f>Summary!F40</f>
        <v>87802</v>
      </c>
      <c r="F10" s="172">
        <f>Summary!G40</f>
        <v>96.796848839463522</v>
      </c>
      <c r="G10" s="172">
        <f>Summary!H40</f>
        <v>85.007313935249641</v>
      </c>
      <c r="H10" s="182">
        <f>Summary!I40</f>
        <v>77.370860577007804</v>
      </c>
      <c r="I10" s="192">
        <f>By_vaccine_type!Z9</f>
        <v>0</v>
      </c>
      <c r="J10" s="175">
        <f>By_vaccine_type!AA9</f>
        <v>0</v>
      </c>
      <c r="K10" s="175">
        <f>By_vaccine_type!AB9</f>
        <v>15324</v>
      </c>
      <c r="L10" s="193">
        <f>By_vaccine_type!AC9</f>
        <v>0</v>
      </c>
    </row>
    <row r="11" spans="1:12" ht="18" x14ac:dyDescent="0.25">
      <c r="A11" s="213" t="s">
        <v>125</v>
      </c>
      <c r="B11" s="214">
        <v>229347</v>
      </c>
      <c r="C11" s="203">
        <f>Summary!D49</f>
        <v>192401</v>
      </c>
      <c r="D11" s="66">
        <f>Summary!E49</f>
        <v>174981</v>
      </c>
      <c r="E11" s="66">
        <f>Summary!F49</f>
        <v>123016</v>
      </c>
      <c r="F11" s="173">
        <f>Summary!G49</f>
        <v>83.890785578185017</v>
      </c>
      <c r="G11" s="173">
        <f>Summary!H49</f>
        <v>76.295307983099846</v>
      </c>
      <c r="H11" s="183">
        <f>Summary!I49</f>
        <v>53.637501253559016</v>
      </c>
      <c r="I11" s="190">
        <f>By_vaccine_type!Z10</f>
        <v>0</v>
      </c>
      <c r="J11" s="178">
        <f>By_vaccine_type!AA10</f>
        <v>0</v>
      </c>
      <c r="K11" s="178">
        <f>By_vaccine_type!AB10</f>
        <v>29534</v>
      </c>
      <c r="L11" s="191">
        <f>By_vaccine_type!AC10</f>
        <v>0</v>
      </c>
    </row>
    <row r="12" spans="1:12" ht="18" x14ac:dyDescent="0.25">
      <c r="A12" s="211" t="s">
        <v>272</v>
      </c>
      <c r="B12" s="212">
        <v>234479</v>
      </c>
      <c r="C12" s="202">
        <f>Summary!D60</f>
        <v>192726</v>
      </c>
      <c r="D12" s="65">
        <f>Summary!E60</f>
        <v>177473</v>
      </c>
      <c r="E12" s="65">
        <f>Summary!F60</f>
        <v>103018</v>
      </c>
      <c r="F12" s="172">
        <f>Summary!G60</f>
        <v>82.193288098294516</v>
      </c>
      <c r="G12" s="172">
        <f>Summary!H60</f>
        <v>75.688227943653814</v>
      </c>
      <c r="H12" s="182">
        <f>Summary!I60</f>
        <v>43.934851308645975</v>
      </c>
      <c r="I12" s="192">
        <f>By_vaccine_type!Z11</f>
        <v>0</v>
      </c>
      <c r="J12" s="175">
        <f>By_vaccine_type!AA11</f>
        <v>0</v>
      </c>
      <c r="K12" s="175">
        <f>By_vaccine_type!AB11</f>
        <v>37893</v>
      </c>
      <c r="L12" s="193">
        <f>By_vaccine_type!AC11</f>
        <v>0</v>
      </c>
    </row>
    <row r="13" spans="1:12" ht="18" x14ac:dyDescent="0.25">
      <c r="A13" s="213" t="s">
        <v>127</v>
      </c>
      <c r="B13" s="214">
        <v>163840</v>
      </c>
      <c r="C13" s="203">
        <f>Summary!D69</f>
        <v>165269</v>
      </c>
      <c r="D13" s="66">
        <f>Summary!E69</f>
        <v>154093</v>
      </c>
      <c r="E13" s="66">
        <f>Summary!F69</f>
        <v>149099</v>
      </c>
      <c r="F13" s="173">
        <f>Summary!G69</f>
        <v>100.87219238281251</v>
      </c>
      <c r="G13" s="173">
        <f>Summary!H69</f>
        <v>94.0509033203125</v>
      </c>
      <c r="H13" s="183">
        <f>Summary!I69</f>
        <v>91.0028076171875</v>
      </c>
      <c r="I13" s="194">
        <f>By_vaccine_type!Z12</f>
        <v>0</v>
      </c>
      <c r="J13" s="176">
        <f>By_vaccine_type!AA12</f>
        <v>0</v>
      </c>
      <c r="K13" s="176">
        <f>By_vaccine_type!AB12</f>
        <v>22296</v>
      </c>
      <c r="L13" s="195">
        <f>By_vaccine_type!AC12</f>
        <v>0</v>
      </c>
    </row>
    <row r="14" spans="1:12" ht="18" x14ac:dyDescent="0.25">
      <c r="A14" s="211" t="s">
        <v>128</v>
      </c>
      <c r="B14" s="212">
        <v>97915</v>
      </c>
      <c r="C14" s="202">
        <f>Summary!D81</f>
        <v>81151</v>
      </c>
      <c r="D14" s="65">
        <f>Summary!E81</f>
        <v>74680</v>
      </c>
      <c r="E14" s="65">
        <f>Summary!F81</f>
        <v>74457</v>
      </c>
      <c r="F14" s="172">
        <f>Summary!G81</f>
        <v>82.879027728131533</v>
      </c>
      <c r="G14" s="172">
        <f>Summary!H81</f>
        <v>76.270234386968298</v>
      </c>
      <c r="H14" s="182">
        <f>Summary!I81</f>
        <v>76.042485829546038</v>
      </c>
      <c r="I14" s="192">
        <f>By_vaccine_type!Z13</f>
        <v>0</v>
      </c>
      <c r="J14" s="175">
        <f>By_vaccine_type!AA13</f>
        <v>0</v>
      </c>
      <c r="K14" s="175">
        <f>By_vaccine_type!AB13</f>
        <v>9730</v>
      </c>
      <c r="L14" s="193">
        <f>By_vaccine_type!AC13</f>
        <v>0</v>
      </c>
    </row>
    <row r="15" spans="1:12" ht="18.75" thickBot="1" x14ac:dyDescent="0.3">
      <c r="A15" s="215" t="s">
        <v>129</v>
      </c>
      <c r="B15" s="216">
        <v>187652</v>
      </c>
      <c r="C15" s="204">
        <f>Summary!D89</f>
        <v>146214</v>
      </c>
      <c r="D15" s="72">
        <f>Summary!E89</f>
        <v>132506</v>
      </c>
      <c r="E15" s="72">
        <f>Summary!F89</f>
        <v>87445</v>
      </c>
      <c r="F15" s="184">
        <f>Summary!G89</f>
        <v>77.917634770745849</v>
      </c>
      <c r="G15" s="184">
        <f>Summary!H89</f>
        <v>70.612623366657431</v>
      </c>
      <c r="H15" s="185">
        <f>Summary!I89</f>
        <v>46.599556626095115</v>
      </c>
      <c r="I15" s="196">
        <f>By_vaccine_type!Z14</f>
        <v>1098</v>
      </c>
      <c r="J15" s="197">
        <f>By_vaccine_type!AA14</f>
        <v>991</v>
      </c>
      <c r="K15" s="197">
        <f>By_vaccine_type!AB14</f>
        <v>0</v>
      </c>
      <c r="L15" s="198">
        <f>By_vaccine_type!AC14</f>
        <v>0</v>
      </c>
    </row>
    <row r="16" spans="1:12" ht="15.75" thickTop="1" x14ac:dyDescent="0.25"/>
  </sheetData>
  <mergeCells count="7">
    <mergeCell ref="I1:L1"/>
    <mergeCell ref="I2:L2"/>
    <mergeCell ref="A2:A3"/>
    <mergeCell ref="B2:B3"/>
    <mergeCell ref="C2:E2"/>
    <mergeCell ref="F2:H2"/>
    <mergeCell ref="C1:H1"/>
  </mergeCells>
  <pageMargins left="0.7" right="0.7" top="0.75" bottom="0.75" header="0.3" footer="0.3"/>
  <pageSetup paperSize="9" orientation="landscape" verticalDpi="0" r:id="rId1"/>
  <headerFooter>
    <oddFooter>&amp;CIt is for internal use only; Restricted to code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F5B30-9CBE-4FEF-8D49-59C6B08461EA}">
  <dimension ref="A1:K38"/>
  <sheetViews>
    <sheetView zoomScaleNormal="100" zoomScaleSheetLayoutView="100" workbookViewId="0">
      <selection activeCell="I19" sqref="I19"/>
    </sheetView>
  </sheetViews>
  <sheetFormatPr defaultColWidth="0" defaultRowHeight="15" zeroHeight="1" x14ac:dyDescent="0.25"/>
  <cols>
    <col min="1" max="1" width="4.28515625" bestFit="1" customWidth="1"/>
    <col min="2" max="2" width="20.28515625" customWidth="1"/>
    <col min="3" max="4" width="9.140625" customWidth="1"/>
    <col min="5" max="5" width="8.28515625" style="17" customWidth="1"/>
    <col min="6" max="6" width="3.85546875" customWidth="1"/>
    <col min="7" max="7" width="3.42578125" bestFit="1" customWidth="1"/>
    <col min="8" max="9" width="9.140625" customWidth="1"/>
    <col min="10" max="10" width="16.28515625" customWidth="1"/>
    <col min="11" max="11" width="9.140625" style="17" customWidth="1"/>
    <col min="12" max="12" width="4" customWidth="1"/>
    <col min="13" max="16384" width="9.140625" hidden="1"/>
  </cols>
  <sheetData>
    <row r="1" spans="1:11" ht="21" x14ac:dyDescent="0.35">
      <c r="A1" s="257" t="s">
        <v>311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1" ht="15.75" thickBot="1" x14ac:dyDescent="0.3">
      <c r="B2" s="125" t="s">
        <v>112</v>
      </c>
      <c r="C2" t="s">
        <v>309</v>
      </c>
      <c r="H2" s="124" t="s">
        <v>112</v>
      </c>
      <c r="I2" t="s">
        <v>309</v>
      </c>
    </row>
    <row r="3" spans="1:11" x14ac:dyDescent="0.25">
      <c r="A3" s="126" t="s">
        <v>262</v>
      </c>
      <c r="B3" s="255" t="s">
        <v>263</v>
      </c>
      <c r="C3" s="255"/>
      <c r="D3" s="255"/>
      <c r="E3" s="232" t="s">
        <v>264</v>
      </c>
      <c r="G3" s="105" t="s">
        <v>262</v>
      </c>
      <c r="H3" s="256" t="s">
        <v>265</v>
      </c>
      <c r="I3" s="256"/>
      <c r="J3" s="256"/>
      <c r="K3" s="228" t="s">
        <v>264</v>
      </c>
    </row>
    <row r="4" spans="1:11" x14ac:dyDescent="0.25">
      <c r="A4" s="224">
        <f>ROW(F4)-ROW($F$3)</f>
        <v>1</v>
      </c>
      <c r="B4" s="92" t="str">
        <f>INDEX(Summary!$A$3:$A$99,MATCH(Top!E4,Summary!$G$3:$G$99,0))</f>
        <v>40301 Dalome Rural Municipality</v>
      </c>
      <c r="C4" s="92"/>
      <c r="D4" s="92"/>
      <c r="E4" s="229">
        <f>LARGE(Summary!$G$3:$G$99,ROW(F4)-ROW($F$3))</f>
        <v>281.51162790697674</v>
      </c>
      <c r="G4" s="221">
        <f>ROW(F4)-ROW($F$3)</f>
        <v>1</v>
      </c>
      <c r="H4" s="92" t="str">
        <f>INDEX(Summary!$A$3:$A$99,MATCH(K4,Summary!$G$3:$G$99,0))</f>
        <v>40802 Bulingtar Rural Municipality</v>
      </c>
      <c r="I4" s="92"/>
      <c r="J4" s="107"/>
      <c r="K4" s="229">
        <f>SMALL(Summary!G3:G99,ROW(F4)-ROW($F$3))</f>
        <v>53.35122536902324</v>
      </c>
    </row>
    <row r="5" spans="1:11" ht="15.75" x14ac:dyDescent="0.25">
      <c r="A5" s="225">
        <f t="shared" ref="A5:A18" si="0">ROW(F5)-ROW($F$3)</f>
        <v>2</v>
      </c>
      <c r="B5" s="95" t="str">
        <f>INDEX(Summary!$A$3:$A$99,MATCH(Top!E5,Summary!$G$3:$G$99,0))</f>
        <v>40305 Thasang Rural Municipality</v>
      </c>
      <c r="C5" s="95"/>
      <c r="D5" s="95"/>
      <c r="E5" s="233">
        <f>LARGE(Summary!$G$3:$G$99,ROW(F5)-ROW($F$3))</f>
        <v>233.74788015828153</v>
      </c>
      <c r="G5" s="222">
        <f t="shared" ref="G5:G18" si="1">ROW(F5)-ROW($F$3)</f>
        <v>2</v>
      </c>
      <c r="H5" s="110" t="str">
        <f>INDEX(Summary!$A$3:$A$99,MATCH(K5,Summary!$G$3:$G$99,0))</f>
        <v>40707 Rhishing Rural Municipality</v>
      </c>
      <c r="I5" s="110"/>
      <c r="J5" s="111"/>
      <c r="K5" s="230">
        <f>SMALL(Summary!G4:G100,ROW(F5)-ROW($F$3))</f>
        <v>54.462191444208642</v>
      </c>
    </row>
    <row r="6" spans="1:11" x14ac:dyDescent="0.25">
      <c r="A6" s="224">
        <f t="shared" si="0"/>
        <v>3</v>
      </c>
      <c r="B6" s="92" t="str">
        <f>INDEX(Summary!$A$3:$A$99,MATCH(Top!E6,Summary!$G$3:$G$99,0))</f>
        <v>40302 Gharpajhong Rural Municipality</v>
      </c>
      <c r="C6" s="92"/>
      <c r="D6" s="92"/>
      <c r="E6" s="229">
        <f>LARGE(Summary!$G$3:$G$99,ROW(F6)-ROW($F$3))</f>
        <v>211.29264776549738</v>
      </c>
      <c r="G6" s="221">
        <f t="shared" si="1"/>
        <v>3</v>
      </c>
      <c r="H6" s="92" t="str">
        <f>INDEX(Summary!$A$3:$A$99,MATCH(K6,Summary!$G$3:$G$99,0))</f>
        <v>40608 Dudhapokhari Rural Municipality</v>
      </c>
      <c r="I6" s="92"/>
      <c r="J6" s="107"/>
      <c r="K6" s="229">
        <f>SMALL(Summary!G5:G101,ROW(F6)-ROW($F$3))</f>
        <v>55.115511551155116</v>
      </c>
    </row>
    <row r="7" spans="1:11" x14ac:dyDescent="0.25">
      <c r="A7" s="226">
        <f t="shared" si="0"/>
        <v>4</v>
      </c>
      <c r="B7" s="99" t="str">
        <f>INDEX(Summary!$A$3:$A$99,MATCH(Top!E7,Summary!$G$3:$G$99,0))</f>
        <v>403 MUSTANG</v>
      </c>
      <c r="C7" s="99"/>
      <c r="D7" s="99"/>
      <c r="E7" s="234">
        <f>LARGE(Summary!$G$3:$G$99,ROW(F7)-ROW($F$3))</f>
        <v>180.9059326563335</v>
      </c>
      <c r="G7" s="222">
        <f t="shared" si="1"/>
        <v>4</v>
      </c>
      <c r="H7" s="110" t="str">
        <f>INDEX(Summary!$A$3:$A$99,MATCH(K7,Summary!$G$3:$G$99,0))</f>
        <v>40706 Ghiring Rural Municipality</v>
      </c>
      <c r="I7" s="110"/>
      <c r="J7" s="111"/>
      <c r="K7" s="230">
        <f>SMALL(Summary!G6:G102,ROW(F7)-ROW($F$3))</f>
        <v>59.53125</v>
      </c>
    </row>
    <row r="8" spans="1:11" x14ac:dyDescent="0.25">
      <c r="A8" s="224">
        <f t="shared" si="0"/>
        <v>5</v>
      </c>
      <c r="B8" s="92" t="str">
        <f>INDEX(Summary!$A$3:$A$99,MATCH(Top!E8,Summary!$G$3:$G$99,0))</f>
        <v>40203 Chame Rural Municipality</v>
      </c>
      <c r="C8" s="92"/>
      <c r="D8" s="92"/>
      <c r="E8" s="229">
        <f>LARGE(Summary!$G$3:$G$99,ROW(F8)-ROW($F$3))</f>
        <v>175.49019607843138</v>
      </c>
      <c r="G8" s="221">
        <f t="shared" si="1"/>
        <v>5</v>
      </c>
      <c r="H8" s="92" t="str">
        <f>INDEX(Summary!$A$3:$A$99,MATCH(K8,Summary!$G$3:$G$99,0))</f>
        <v>40109 Gorkha Municipality</v>
      </c>
      <c r="I8" s="92"/>
      <c r="J8" s="107"/>
      <c r="K8" s="229">
        <f>SMALL(Summary!G7:G103,ROW(F8)-ROW($F$3))</f>
        <v>60.389796503296076</v>
      </c>
    </row>
    <row r="9" spans="1:11" x14ac:dyDescent="0.25">
      <c r="A9" s="226">
        <f t="shared" si="0"/>
        <v>6</v>
      </c>
      <c r="B9" s="99" t="str">
        <f>INDEX(Summary!$A$3:$A$99,MATCH(Top!E9,Summary!$G$3:$G$99,0))</f>
        <v>40901 Putalibazar Municipality</v>
      </c>
      <c r="C9" s="99"/>
      <c r="D9" s="99"/>
      <c r="E9" s="234">
        <f>LARGE(Summary!$G$3:$G$99,ROW(F9)-ROW($F$3))</f>
        <v>151.19170588010255</v>
      </c>
      <c r="G9" s="222">
        <f t="shared" si="1"/>
        <v>6</v>
      </c>
      <c r="H9" s="110" t="str">
        <f>INDEX(Summary!$A$3:$A$99,MATCH(K9,Summary!$G$3:$G$99,0))</f>
        <v>41106 Nisikhola Rural Municipality</v>
      </c>
      <c r="I9" s="110"/>
      <c r="J9" s="111"/>
      <c r="K9" s="230">
        <f>SMALL(Summary!G8:G104,ROW(F9)-ROW($F$3))</f>
        <v>60.552070263488076</v>
      </c>
    </row>
    <row r="10" spans="1:11" x14ac:dyDescent="0.25">
      <c r="A10" s="224">
        <f t="shared" si="0"/>
        <v>7</v>
      </c>
      <c r="B10" s="92" t="str">
        <f>INDEX(Summary!$A$3:$A$99,MATCH(Top!E10,Summary!$G$3:$G$99,0))</f>
        <v>40204 Nashong Rural Municipality</v>
      </c>
      <c r="C10" s="92"/>
      <c r="D10" s="92"/>
      <c r="E10" s="229">
        <f>LARGE(Summary!$G$3:$G$99,ROW(F10)-ROW($F$3))</f>
        <v>135.11507052709726</v>
      </c>
      <c r="G10" s="221">
        <f t="shared" si="1"/>
        <v>7</v>
      </c>
      <c r="H10" s="92" t="str">
        <f>INDEX(Summary!$A$3:$A$99,MATCH(K10,Summary!$G$3:$G$99,0))</f>
        <v>40803 Bungdikali Rural Municipality</v>
      </c>
      <c r="I10" s="92"/>
      <c r="J10" s="107"/>
      <c r="K10" s="229">
        <f>SMALL(Summary!G9:G105,ROW(F10)-ROW($F$3))</f>
        <v>60.773195876288653</v>
      </c>
    </row>
    <row r="11" spans="1:11" x14ac:dyDescent="0.25">
      <c r="A11" s="226">
        <f t="shared" si="0"/>
        <v>8</v>
      </c>
      <c r="B11" s="99" t="str">
        <f>INDEX(Summary!$A$3:$A$99,MATCH(Top!E11,Summary!$G$3:$G$99,0))</f>
        <v>402 MANANG</v>
      </c>
      <c r="C11" s="99"/>
      <c r="D11" s="99"/>
      <c r="E11" s="234">
        <f>LARGE(Summary!$G$3:$G$99,ROW(F11)-ROW($F$3))</f>
        <v>123.8083774675012</v>
      </c>
      <c r="G11" s="222">
        <f t="shared" si="1"/>
        <v>8</v>
      </c>
      <c r="H11" s="110" t="str">
        <f>INDEX(Summary!$A$3:$A$99,MATCH(K11,Summary!$G$3:$G$99,0))</f>
        <v>41103 Tarakhola Rural Municipality</v>
      </c>
      <c r="I11" s="110"/>
      <c r="J11" s="111"/>
      <c r="K11" s="230">
        <f>SMALL(Summary!G10:G106,ROW(F11)-ROW($F$3))</f>
        <v>61.749285033365112</v>
      </c>
    </row>
    <row r="12" spans="1:11" x14ac:dyDescent="0.25">
      <c r="A12" s="224">
        <f t="shared" si="0"/>
        <v>9</v>
      </c>
      <c r="B12" s="92" t="str">
        <f>INDEX(Summary!$A$3:$A$99,MATCH(Top!E12,Summary!$G$3:$G$99,0))</f>
        <v>40607 Rainas Municipality</v>
      </c>
      <c r="C12" s="92"/>
      <c r="D12" s="92"/>
      <c r="E12" s="229">
        <f>LARGE(Summary!$G$3:$G$99,ROW(F12)-ROW($F$3))</f>
        <v>117.73147397437975</v>
      </c>
      <c r="G12" s="221">
        <f t="shared" si="1"/>
        <v>9</v>
      </c>
      <c r="H12" s="92" t="str">
        <f>INDEX(Summary!$A$3:$A$99,MATCH(K12,Summary!$G$3:$G$99,0))</f>
        <v>41109 Bareng Rural Municipality</v>
      </c>
      <c r="I12" s="92"/>
      <c r="J12" s="107"/>
      <c r="K12" s="229">
        <f>SMALL(Summary!G11:G107,ROW(F12)-ROW($F$3))</f>
        <v>61.817269076305223</v>
      </c>
    </row>
    <row r="13" spans="1:11" x14ac:dyDescent="0.25">
      <c r="A13" s="226">
        <f t="shared" si="0"/>
        <v>10</v>
      </c>
      <c r="B13" s="99" t="str">
        <f>INDEX(Summary!$A$3:$A$99,MATCH(Top!E13,Summary!$G$3:$G$99,0))</f>
        <v>40201 Naraphu Rural Municipality</v>
      </c>
      <c r="C13" s="99"/>
      <c r="D13" s="99"/>
      <c r="E13" s="234">
        <f>LARGE(Summary!$G$3:$G$99,ROW(F13)-ROW($F$3))</f>
        <v>116.71388101983003</v>
      </c>
      <c r="G13" s="222">
        <f t="shared" si="1"/>
        <v>10</v>
      </c>
      <c r="H13" s="110" t="str">
        <f>INDEX(Summary!$A$3:$A$99,MATCH(K13,Summary!$G$3:$G$99,0))</f>
        <v>41107 Badigad Rural Municipality</v>
      </c>
      <c r="I13" s="110"/>
      <c r="J13" s="111"/>
      <c r="K13" s="230">
        <f>SMALL(Summary!G12:G108,ROW(F13)-ROW($F$3))</f>
        <v>67.996612402371312</v>
      </c>
    </row>
    <row r="14" spans="1:11" x14ac:dyDescent="0.25">
      <c r="A14" s="224">
        <f t="shared" si="0"/>
        <v>11</v>
      </c>
      <c r="B14" s="92" t="str">
        <f>INDEX(Summary!$A$3:$A$99,MATCH(Top!E14,Summary!$G$3:$G$99,0))</f>
        <v>40108 Palungtar Municipality</v>
      </c>
      <c r="C14" s="92"/>
      <c r="D14" s="92"/>
      <c r="E14" s="229">
        <f>LARGE(Summary!$G$3:$G$99,ROW(F14)-ROW($F$3))</f>
        <v>112.93248385098664</v>
      </c>
      <c r="G14" s="221">
        <f t="shared" si="1"/>
        <v>11</v>
      </c>
      <c r="H14" s="92" t="str">
        <f>INDEX(Summary!$A$3:$A$99,MATCH(K14,Summary!$G$3:$G$99,0))</f>
        <v>40503 Annapurna Rural Municipality</v>
      </c>
      <c r="I14" s="92"/>
      <c r="J14" s="107"/>
      <c r="K14" s="229">
        <f>SMALL(Summary!G13:G109,ROW(F14)-ROW($F$3))</f>
        <v>70.123417214297163</v>
      </c>
    </row>
    <row r="15" spans="1:11" x14ac:dyDescent="0.25">
      <c r="A15" s="226">
        <f t="shared" si="0"/>
        <v>12</v>
      </c>
      <c r="B15" s="99" t="str">
        <f>INDEX(Summary!$A$3:$A$99,MATCH(Top!E15,Summary!$G$3:$G$99,0))</f>
        <v>40505 Rupa Rural Municipality</v>
      </c>
      <c r="C15" s="99"/>
      <c r="D15" s="99"/>
      <c r="E15" s="234">
        <f>LARGE(Summary!$G$3:$G$99,ROW(F15)-ROW($F$3))</f>
        <v>112.70296084049664</v>
      </c>
      <c r="G15" s="222">
        <f t="shared" si="1"/>
        <v>12</v>
      </c>
      <c r="H15" s="110" t="str">
        <f>INDEX(Summary!$A$3:$A$99,MATCH(K15,Summary!$G$3:$G$99,0))</f>
        <v>41104 Tamankhola Rural Municipality</v>
      </c>
      <c r="I15" s="110"/>
      <c r="J15" s="111"/>
      <c r="K15" s="230">
        <f>SMALL(Summary!G14:G110,ROW(F15)-ROW($F$3))</f>
        <v>71.09724671097247</v>
      </c>
    </row>
    <row r="16" spans="1:11" x14ac:dyDescent="0.25">
      <c r="A16" s="224">
        <f t="shared" si="0"/>
        <v>13</v>
      </c>
      <c r="B16" s="92" t="str">
        <f>INDEX(Summary!$A$3:$A$99,MATCH(Top!E16,Summary!$G$3:$G$99,0))</f>
        <v>40605 Bensi Shahar Municipality</v>
      </c>
      <c r="C16" s="92"/>
      <c r="D16" s="92"/>
      <c r="E16" s="229">
        <f>LARGE(Summary!$G$3:$G$99,ROW(F16)-ROW($F$3))</f>
        <v>109.62062980411605</v>
      </c>
      <c r="G16" s="221">
        <f t="shared" si="1"/>
        <v>13</v>
      </c>
      <c r="H16" s="92" t="str">
        <f>INDEX(Summary!$A$3:$A$99,MATCH(K16,Summary!$G$3:$G$99,0))</f>
        <v>40804 Hupsekot Rural Municipality</v>
      </c>
      <c r="I16" s="92"/>
      <c r="J16" s="107"/>
      <c r="K16" s="229">
        <f>SMALL(Summary!G15:G111,ROW(F16)-ROW($F$3))</f>
        <v>71.221288215452162</v>
      </c>
    </row>
    <row r="17" spans="1:11" x14ac:dyDescent="0.25">
      <c r="A17" s="226">
        <f t="shared" si="0"/>
        <v>14</v>
      </c>
      <c r="B17" s="99" t="str">
        <f>INDEX(Summary!$A$3:$A$99,MATCH(Top!E17,Summary!$G$3:$G$99,0))</f>
        <v>40104 Dharche Rural Municipality</v>
      </c>
      <c r="C17" s="99"/>
      <c r="D17" s="99"/>
      <c r="E17" s="234">
        <f>LARGE(Summary!$G$3:$G$99,ROW(F17)-ROW($F$3))</f>
        <v>107.72225012556504</v>
      </c>
      <c r="G17" s="222">
        <f t="shared" si="1"/>
        <v>14</v>
      </c>
      <c r="H17" s="110" t="str">
        <f>INDEX(Summary!$A$3:$A$99,MATCH(K17,Summary!$G$3:$G$99,0))</f>
        <v>41007 Paiyu Rural Municipality</v>
      </c>
      <c r="I17" s="110"/>
      <c r="J17" s="111"/>
      <c r="K17" s="230">
        <f>SMALL(Summary!G16:G112,ROW(F17)-ROW($F$3))</f>
        <v>71.549851924975314</v>
      </c>
    </row>
    <row r="18" spans="1:11" ht="15.75" thickBot="1" x14ac:dyDescent="0.3">
      <c r="A18" s="227">
        <f t="shared" si="0"/>
        <v>15</v>
      </c>
      <c r="B18" s="103" t="str">
        <f>INDEX(Summary!$A$3:$A$99,MATCH(Top!E18,Summary!$G$3:$G$99,0))</f>
        <v>40303 Bahragaun Muktikshetra Rural Municipality</v>
      </c>
      <c r="C18" s="103"/>
      <c r="D18" s="103"/>
      <c r="E18" s="231">
        <f>LARGE(Summary!$G$3:$G$99,ROW(F18)-ROW($F$3))</f>
        <v>106.29274965800273</v>
      </c>
      <c r="F18" s="29"/>
      <c r="G18" s="223">
        <f t="shared" si="1"/>
        <v>15</v>
      </c>
      <c r="H18" s="103" t="str">
        <f>INDEX(Summary!$A$3:$A$99,MATCH(K18,Summary!$G$3:$G$99,0))</f>
        <v>41002 Jaljala Rural Municipality</v>
      </c>
      <c r="I18" s="103"/>
      <c r="J18" s="114"/>
      <c r="K18" s="231">
        <f>SMALL(Summary!G17:G113,ROW(F18)-ROW($F$3))</f>
        <v>71.560955518945633</v>
      </c>
    </row>
    <row r="19" spans="1:11" ht="3.75" customHeight="1" x14ac:dyDescent="0.25"/>
    <row r="20" spans="1:11" ht="21" x14ac:dyDescent="0.35">
      <c r="A20" s="257" t="s">
        <v>312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57"/>
    </row>
    <row r="21" spans="1:11" ht="15.75" thickBot="1" x14ac:dyDescent="0.3">
      <c r="B21" s="125" t="s">
        <v>113</v>
      </c>
      <c r="C21" t="s">
        <v>309</v>
      </c>
      <c r="H21" s="258" t="s">
        <v>310</v>
      </c>
      <c r="I21" s="258"/>
      <c r="J21" t="s">
        <v>309</v>
      </c>
    </row>
    <row r="22" spans="1:11" ht="15" customHeight="1" x14ac:dyDescent="0.25">
      <c r="A22" s="126" t="s">
        <v>262</v>
      </c>
      <c r="B22" s="255" t="s">
        <v>263</v>
      </c>
      <c r="C22" s="255"/>
      <c r="D22" s="255"/>
      <c r="E22" s="232" t="s">
        <v>264</v>
      </c>
      <c r="G22" s="105" t="s">
        <v>262</v>
      </c>
      <c r="H22" s="256" t="s">
        <v>265</v>
      </c>
      <c r="I22" s="256"/>
      <c r="J22" s="256"/>
      <c r="K22" s="228" t="s">
        <v>264</v>
      </c>
    </row>
    <row r="23" spans="1:11" x14ac:dyDescent="0.25">
      <c r="A23" s="219">
        <f>ROW(F23)-ROW($F$22)</f>
        <v>1</v>
      </c>
      <c r="B23" s="217" t="str">
        <f>INDEX(Summary!$A$3:$A$99,MATCH(Top!E23,Summary!$I$3:$I$99,0))</f>
        <v>40108 Palungtar Municipality</v>
      </c>
      <c r="C23" s="92"/>
      <c r="D23" s="92"/>
      <c r="E23" s="229">
        <f>LARGE(Summary!$I$3:$I$99,ROW(F23)-ROW($F$3))</f>
        <v>92.890009733651894</v>
      </c>
      <c r="G23" s="221">
        <f>ROW(F23)-ROW($F$22)</f>
        <v>1</v>
      </c>
      <c r="H23" s="92" t="str">
        <f>INDEX(Summary!$A$3:$A$99,MATCH(K23,Summary!$I$3:$I$99,0))</f>
        <v>40707 Rhishing Rural Municipality</v>
      </c>
      <c r="I23" s="92"/>
      <c r="J23" s="107"/>
      <c r="K23" s="229">
        <f>SMALL(Summary!I22:I118,ROW(F23)-ROW($F$3))</f>
        <v>50.558472020551768</v>
      </c>
    </row>
    <row r="24" spans="1:11" ht="15.75" x14ac:dyDescent="0.25">
      <c r="A24" s="236">
        <f t="shared" ref="A24:A37" si="2">ROW(F24)-ROW($F$22)</f>
        <v>2</v>
      </c>
      <c r="B24" s="235" t="str">
        <f>INDEX(Summary!$A$3:$A$99,MATCH(Top!E24,Summary!$I$3:$I$99,0))</f>
        <v>40111 Gandaki Rural Municipality</v>
      </c>
      <c r="C24" s="95"/>
      <c r="D24" s="95"/>
      <c r="E24" s="233">
        <f>LARGE(Summary!$I$3:$I$99,ROW(F24)-ROW($F$3))</f>
        <v>91.790552911021607</v>
      </c>
      <c r="G24" s="222">
        <f t="shared" ref="G24:G37" si="3">ROW(F24)-ROW($F$3)</f>
        <v>21</v>
      </c>
      <c r="H24" s="110" t="str">
        <f>INDEX(Summary!$A$3:$A$99,MATCH(K24,Summary!$I$3:$I$99,0))</f>
        <v>407 TANAHU</v>
      </c>
      <c r="I24" s="110"/>
      <c r="J24" s="111"/>
      <c r="K24" s="230">
        <f>SMALL(Summary!I23:I119,ROW(F24)-ROW($F$3))</f>
        <v>53.637501253559016</v>
      </c>
    </row>
    <row r="25" spans="1:11" x14ac:dyDescent="0.25">
      <c r="A25" s="219">
        <f t="shared" si="2"/>
        <v>3</v>
      </c>
      <c r="B25" s="217" t="str">
        <f>INDEX(Summary!$A$3:$A$99,MATCH(Top!E25,Summary!$I$3:$I$99,0))</f>
        <v>409 SYANGJA</v>
      </c>
      <c r="C25" s="92"/>
      <c r="D25" s="92"/>
      <c r="E25" s="229">
        <f>LARGE(Summary!$I$3:$I$99,ROW(F25)-ROW($F$3))</f>
        <v>91.0028076171875</v>
      </c>
      <c r="G25" s="221">
        <f t="shared" si="3"/>
        <v>22</v>
      </c>
      <c r="H25" s="92" t="str">
        <f>INDEX(Summary!$A$3:$A$99,MATCH(K25,Summary!$I$3:$I$99,0))</f>
        <v>40608 Dudhapokhari Rural Municipality</v>
      </c>
      <c r="I25" s="92"/>
      <c r="J25" s="107"/>
      <c r="K25" s="229">
        <f>SMALL(Summary!I24:I120,ROW(F25)-ROW($F$3))</f>
        <v>53.644114411441144</v>
      </c>
    </row>
    <row r="26" spans="1:11" x14ac:dyDescent="0.25">
      <c r="A26" s="237">
        <f t="shared" si="2"/>
        <v>4</v>
      </c>
      <c r="B26" s="238" t="str">
        <f>INDEX(Summary!$A$3:$A$99,MATCH(Top!E26,Summary!$I$3:$I$99,0))</f>
        <v>41004 Phalebas Municipality</v>
      </c>
      <c r="C26" s="99"/>
      <c r="D26" s="99"/>
      <c r="E26" s="234">
        <f>LARGE(Summary!$I$3:$I$99,ROW(F26)-ROW($F$3))</f>
        <v>90.810446297204521</v>
      </c>
      <c r="G26" s="222">
        <f t="shared" si="3"/>
        <v>23</v>
      </c>
      <c r="H26" s="110" t="str">
        <f>INDEX(Summary!$A$3:$A$99,MATCH(K26,Summary!$I$3:$I$99,0))</f>
        <v>41005 Mahashila Rural Municipality</v>
      </c>
      <c r="I26" s="110"/>
      <c r="J26" s="111"/>
      <c r="K26" s="230">
        <f>SMALL(Summary!I25:I121,ROW(F26)-ROW($F$3))</f>
        <v>54.035250463821896</v>
      </c>
    </row>
    <row r="27" spans="1:11" x14ac:dyDescent="0.25">
      <c r="A27" s="219">
        <f t="shared" si="2"/>
        <v>5</v>
      </c>
      <c r="B27" s="217" t="str">
        <f>INDEX(Summary!$A$3:$A$99,MATCH(Top!E27,Summary!$I$3:$I$99,0))</f>
        <v>40202 Neshang Rural Municipality</v>
      </c>
      <c r="C27" s="92"/>
      <c r="D27" s="92"/>
      <c r="E27" s="229">
        <f>LARGE(Summary!$I$3:$I$99,ROW(F27)-ROW($F$3))</f>
        <v>90.364583333333343</v>
      </c>
      <c r="G27" s="221">
        <f t="shared" si="3"/>
        <v>24</v>
      </c>
      <c r="H27" s="92" t="str">
        <f>INDEX(Summary!$A$3:$A$99,MATCH(K27,Summary!$I$3:$I$99,0))</f>
        <v>40801 Gaidakot Municipality</v>
      </c>
      <c r="I27" s="92"/>
      <c r="J27" s="107"/>
      <c r="K27" s="229">
        <f>SMALL(Summary!I26:I122,ROW(F27)-ROW($F$3))</f>
        <v>54.705816679691864</v>
      </c>
    </row>
    <row r="28" spans="1:11" x14ac:dyDescent="0.25">
      <c r="A28" s="237">
        <f t="shared" si="2"/>
        <v>6</v>
      </c>
      <c r="B28" s="238" t="str">
        <f>INDEX(Summary!$A$3:$A$99,MATCH(Top!E28,Summary!$I$3:$I$99,0))</f>
        <v>40904 Arjun Choupari Rural Municipality</v>
      </c>
      <c r="C28" s="99"/>
      <c r="D28" s="99"/>
      <c r="E28" s="234">
        <f>LARGE(Summary!$I$3:$I$99,ROW(F28)-ROW($F$3))</f>
        <v>88.157455798954743</v>
      </c>
      <c r="G28" s="222">
        <f t="shared" si="3"/>
        <v>25</v>
      </c>
      <c r="H28" s="110" t="str">
        <f>INDEX(Summary!$A$3:$A$99,MATCH(K28,Summary!$I$3:$I$99,0))</f>
        <v>40710 Aanbu Khaireni Rural Municipality</v>
      </c>
      <c r="I28" s="110"/>
      <c r="J28" s="111"/>
      <c r="K28" s="230">
        <f>SMALL(Summary!I27:I123,ROW(F28)-ROW($F$3))</f>
        <v>54.762222815923053</v>
      </c>
    </row>
    <row r="29" spans="1:11" x14ac:dyDescent="0.25">
      <c r="A29" s="219">
        <f t="shared" si="2"/>
        <v>7</v>
      </c>
      <c r="B29" s="217" t="str">
        <f>INDEX(Summary!$A$3:$A$99,MATCH(Top!E29,Summary!$I$3:$I$99,0))</f>
        <v>40603 Kwhola Sothar Rural Municipality</v>
      </c>
      <c r="C29" s="92"/>
      <c r="D29" s="92"/>
      <c r="E29" s="229">
        <f>LARGE(Summary!$I$3:$I$99,ROW(F29)-ROW($F$3))</f>
        <v>87.418397626112764</v>
      </c>
      <c r="G29" s="221">
        <f t="shared" si="3"/>
        <v>26</v>
      </c>
      <c r="H29" s="92" t="str">
        <f>INDEX(Summary!$A$3:$A$99,MATCH(K29,Summary!$I$3:$I$99,0))</f>
        <v>41109 Bareng Rural Municipality</v>
      </c>
      <c r="I29" s="92"/>
      <c r="J29" s="107"/>
      <c r="K29" s="229">
        <f>SMALL(Summary!I28:I124,ROW(F29)-ROW($F$3))</f>
        <v>55.451807228915662</v>
      </c>
    </row>
    <row r="30" spans="1:11" x14ac:dyDescent="0.25">
      <c r="A30" s="237">
        <f t="shared" si="2"/>
        <v>8</v>
      </c>
      <c r="B30" s="238" t="str">
        <f>INDEX(Summary!$A$3:$A$99,MATCH(Top!E30,Summary!$I$3:$I$99,0))</f>
        <v>41003 Kushma Municipality</v>
      </c>
      <c r="C30" s="99"/>
      <c r="D30" s="99"/>
      <c r="E30" s="234">
        <f>LARGE(Summary!$I$3:$I$99,ROW(F30)-ROW($F$3))</f>
        <v>87.032998982410234</v>
      </c>
      <c r="G30" s="222">
        <f t="shared" si="3"/>
        <v>27</v>
      </c>
      <c r="H30" s="110" t="str">
        <f>INDEX(Summary!$A$3:$A$99,MATCH(K30,Summary!$I$3:$I$99,0))</f>
        <v>41110 Jaimuni Municipality</v>
      </c>
      <c r="I30" s="110"/>
      <c r="J30" s="111"/>
      <c r="K30" s="230">
        <f>SMALL(Summary!I29:I125,ROW(F30)-ROW($F$3))</f>
        <v>56.063332133861095</v>
      </c>
    </row>
    <row r="31" spans="1:11" x14ac:dyDescent="0.25">
      <c r="A31" s="219">
        <f t="shared" si="2"/>
        <v>9</v>
      </c>
      <c r="B31" s="217" t="str">
        <f>INDEX(Summary!$A$3:$A$99,MATCH(Top!E31,Summary!$I$3:$I$99,0))</f>
        <v>40910 Galyang Municipality</v>
      </c>
      <c r="C31" s="92"/>
      <c r="D31" s="92"/>
      <c r="E31" s="229">
        <f>LARGE(Summary!$I$3:$I$99,ROW(F31)-ROW($F$3))</f>
        <v>86.469956580605995</v>
      </c>
      <c r="G31" s="221">
        <f t="shared" si="3"/>
        <v>28</v>
      </c>
      <c r="H31" s="92" t="str">
        <f>INDEX(Summary!$A$3:$A$99,MATCH(K31,Summary!$I$3:$I$99,0))</f>
        <v>40604 Madhya Nepal Municipality</v>
      </c>
      <c r="I31" s="92"/>
      <c r="J31" s="107"/>
      <c r="K31" s="229">
        <f>SMALL(Summary!I30:I126,ROW(F31)-ROW($F$3))</f>
        <v>56.286780990951094</v>
      </c>
    </row>
    <row r="32" spans="1:11" x14ac:dyDescent="0.25">
      <c r="A32" s="237">
        <f t="shared" si="2"/>
        <v>10</v>
      </c>
      <c r="B32" s="238" t="str">
        <f>INDEX(Summary!$A$3:$A$99,MATCH(Top!E32,Summary!$I$3:$I$99,0))</f>
        <v>40606 Sundarbazar Municipality</v>
      </c>
      <c r="C32" s="99"/>
      <c r="D32" s="99"/>
      <c r="E32" s="234">
        <f>LARGE(Summary!$I$3:$I$99,ROW(F32)-ROW($F$3))</f>
        <v>85.465465465465456</v>
      </c>
      <c r="G32" s="222">
        <f t="shared" si="3"/>
        <v>29</v>
      </c>
      <c r="H32" s="110" t="str">
        <f>INDEX(Summary!$A$3:$A$99,MATCH(K32,Summary!$I$3:$I$99,0))</f>
        <v>40708 Devghat Rural Municipality</v>
      </c>
      <c r="I32" s="110"/>
      <c r="J32" s="111"/>
      <c r="K32" s="230">
        <f>SMALL(Summary!I31:I127,ROW(F32)-ROW($F$3))</f>
        <v>56.356589147286819</v>
      </c>
    </row>
    <row r="33" spans="1:11" x14ac:dyDescent="0.25">
      <c r="A33" s="219">
        <f t="shared" si="2"/>
        <v>11</v>
      </c>
      <c r="B33" s="217" t="str">
        <f>INDEX(Summary!$A$3:$A$99,MATCH(Top!E33,Summary!$I$3:$I$99,0))</f>
        <v>40102 Ajirkot Rural Municipality</v>
      </c>
      <c r="C33" s="92"/>
      <c r="D33" s="92"/>
      <c r="E33" s="229">
        <f>LARGE(Summary!$I$3:$I$99,ROW(F33)-ROW($F$3))</f>
        <v>85.314760824964907</v>
      </c>
      <c r="G33" s="221">
        <f t="shared" si="3"/>
        <v>30</v>
      </c>
      <c r="H33" s="92" t="str">
        <f>INDEX(Summary!$A$3:$A$99,MATCH(K33,Summary!$I$3:$I$99,0))</f>
        <v>40702 Byas Municipality</v>
      </c>
      <c r="I33" s="92"/>
      <c r="J33" s="107"/>
      <c r="K33" s="229">
        <f>SMALL(Summary!I32:I128,ROW(F33)-ROW($F$3))</f>
        <v>56.887705142767622</v>
      </c>
    </row>
    <row r="34" spans="1:11" x14ac:dyDescent="0.25">
      <c r="A34" s="237">
        <f t="shared" si="2"/>
        <v>12</v>
      </c>
      <c r="B34" s="238" t="str">
        <f>INDEX(Summary!$A$3:$A$99,MATCH(Top!E34,Summary!$I$3:$I$99,0))</f>
        <v>40406 Beni Municipality</v>
      </c>
      <c r="C34" s="99"/>
      <c r="D34" s="99"/>
      <c r="E34" s="234">
        <f>LARGE(Summary!$I$3:$I$99,ROW(F34)-ROW($F$3))</f>
        <v>84.164299759667898</v>
      </c>
      <c r="G34" s="222">
        <f t="shared" si="3"/>
        <v>31</v>
      </c>
      <c r="H34" s="110" t="str">
        <f>INDEX(Summary!$A$3:$A$99,MATCH(K34,Summary!$I$3:$I$99,0))</f>
        <v>41102 Kathekhola Rural Municipality</v>
      </c>
      <c r="I34" s="110"/>
      <c r="J34" s="111"/>
      <c r="K34" s="230">
        <f>SMALL(Summary!I33:I129,ROW(F34)-ROW($F$3))</f>
        <v>57.596085115742014</v>
      </c>
    </row>
    <row r="35" spans="1:11" x14ac:dyDescent="0.25">
      <c r="A35" s="219">
        <f t="shared" si="2"/>
        <v>13</v>
      </c>
      <c r="B35" s="217" t="str">
        <f>INDEX(Summary!$A$3:$A$99,MATCH(Top!E35,Summary!$I$3:$I$99,0))</f>
        <v>40909 Walling Municipality</v>
      </c>
      <c r="C35" s="92"/>
      <c r="D35" s="92"/>
      <c r="E35" s="229">
        <f>LARGE(Summary!$I$3:$I$99,ROW(F35)-ROW($F$3))</f>
        <v>83.227118644067801</v>
      </c>
      <c r="G35" s="221">
        <f t="shared" si="3"/>
        <v>32</v>
      </c>
      <c r="H35" s="92" t="str">
        <f>INDEX(Summary!$A$3:$A$99,MATCH(K35,Summary!$I$3:$I$99,0))</f>
        <v>41107 Badigad Rural Municipality</v>
      </c>
      <c r="I35" s="92"/>
      <c r="J35" s="107"/>
      <c r="K35" s="229">
        <f>SMALL(Summary!I34:I130,ROW(F35)-ROW($F$3))</f>
        <v>63.173990778206459</v>
      </c>
    </row>
    <row r="36" spans="1:11" x14ac:dyDescent="0.25">
      <c r="A36" s="237">
        <f t="shared" si="2"/>
        <v>14</v>
      </c>
      <c r="B36" s="238" t="str">
        <f>INDEX(Summary!$A$3:$A$99,MATCH(Top!E36,Summary!$I$3:$I$99,0))</f>
        <v>40911 Kaligandaki Rural Municipality</v>
      </c>
      <c r="C36" s="99"/>
      <c r="D36" s="99"/>
      <c r="E36" s="234">
        <f>LARGE(Summary!$I$3:$I$99,ROW(F36)-ROW($F$3))</f>
        <v>82.098015390846498</v>
      </c>
      <c r="G36" s="222">
        <f t="shared" si="3"/>
        <v>33</v>
      </c>
      <c r="H36" s="110" t="str">
        <f>INDEX(Summary!$A$3:$A$99,MATCH(K36,Summary!$I$3:$I$99,0))</f>
        <v>40709 Bandipur Rural Municipality</v>
      </c>
      <c r="I36" s="110"/>
      <c r="J36" s="111"/>
      <c r="K36" s="230">
        <f>SMALL(Summary!I35:I131,ROW(F36)-ROW($F$3))</f>
        <v>64.521115873796646</v>
      </c>
    </row>
    <row r="37" spans="1:11" ht="15.75" thickBot="1" x14ac:dyDescent="0.3">
      <c r="A37" s="220">
        <f t="shared" si="2"/>
        <v>15</v>
      </c>
      <c r="B37" s="218" t="str">
        <f>INDEX(Summary!$A$3:$A$99,MATCH(Top!E37,Summary!$I$3:$I$99,0))</f>
        <v>40906 Biruwa Rural Municipality</v>
      </c>
      <c r="C37" s="103"/>
      <c r="D37" s="103"/>
      <c r="E37" s="231">
        <f>LARGE(Summary!$I$3:$I$99,ROW(F37)-ROW($F$3))</f>
        <v>80.679611650485441</v>
      </c>
      <c r="F37" s="29"/>
      <c r="G37" s="223">
        <f t="shared" si="3"/>
        <v>34</v>
      </c>
      <c r="H37" s="103" t="str">
        <f>INDEX(Summary!$A$3:$A$99,MATCH(K37,Summary!$I$3:$I$99,0))</f>
        <v>40705 Bhimad Municipality</v>
      </c>
      <c r="I37" s="103"/>
      <c r="J37" s="114"/>
      <c r="K37" s="231">
        <f>SMALL(Summary!I36:I132,ROW(F37)-ROW($F$3))</f>
        <v>65.087009859602887</v>
      </c>
    </row>
    <row r="38" spans="1:11" x14ac:dyDescent="0.25"/>
  </sheetData>
  <mergeCells count="7">
    <mergeCell ref="B3:D3"/>
    <mergeCell ref="H3:J3"/>
    <mergeCell ref="A1:K1"/>
    <mergeCell ref="A20:K20"/>
    <mergeCell ref="B22:D22"/>
    <mergeCell ref="H22:J22"/>
    <mergeCell ref="H21:I21"/>
  </mergeCells>
  <pageMargins left="0.42" right="0.2" top="0.75" bottom="0.75" header="0.3" footer="0.3"/>
  <pageSetup paperSize="9" scale="95" fitToHeight="0" orientation="portrait" verticalDpi="0" r:id="rId1"/>
  <headerFooter>
    <oddFooter>&amp;CIt is for internal use only; Restricted to code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C9E1F-2AF1-4DEF-92CA-1106F28D3D46}">
  <dimension ref="A1:O46"/>
  <sheetViews>
    <sheetView tabSelected="1" zoomScaleNormal="100" zoomScaleSheetLayoutView="90" workbookViewId="0"/>
  </sheetViews>
  <sheetFormatPr defaultColWidth="0" defaultRowHeight="15" zeroHeight="1" x14ac:dyDescent="0.25"/>
  <cols>
    <col min="1" max="1" width="11.5703125" bestFit="1" customWidth="1"/>
    <col min="2" max="2" width="10.28515625" customWidth="1"/>
    <col min="3" max="3" width="10.42578125" bestFit="1" customWidth="1"/>
    <col min="4" max="4" width="12.42578125" customWidth="1"/>
    <col min="5" max="5" width="12.140625" customWidth="1"/>
    <col min="6" max="7" width="10.140625" customWidth="1"/>
    <col min="8" max="8" width="12.85546875" bestFit="1" customWidth="1"/>
    <col min="9" max="9" width="9.140625" customWidth="1"/>
    <col min="10" max="10" width="12.140625" bestFit="1" customWidth="1"/>
    <col min="11" max="11" width="8" bestFit="1" customWidth="1"/>
    <col min="12" max="12" width="7.42578125" bestFit="1" customWidth="1"/>
    <col min="13" max="13" width="9" bestFit="1" customWidth="1"/>
    <col min="14" max="14" width="7.7109375" bestFit="1" customWidth="1"/>
    <col min="15" max="15" width="4.28515625" bestFit="1" customWidth="1"/>
    <col min="16" max="16" width="5.85546875" customWidth="1"/>
    <col min="17" max="16384" width="9.140625" hidden="1"/>
  </cols>
  <sheetData>
    <row r="1" spans="1:15" ht="15.75" thickBot="1" x14ac:dyDescent="0.3">
      <c r="F1" t="s">
        <v>327</v>
      </c>
    </row>
    <row r="2" spans="1:15" ht="15.75" thickTop="1" x14ac:dyDescent="0.25">
      <c r="A2" s="263" t="s">
        <v>116</v>
      </c>
      <c r="B2" s="265" t="s">
        <v>139</v>
      </c>
      <c r="C2" s="259" t="s">
        <v>149</v>
      </c>
      <c r="D2" s="259"/>
      <c r="E2" s="259"/>
      <c r="F2" s="259"/>
      <c r="G2" s="260" t="s">
        <v>162</v>
      </c>
      <c r="H2" s="260"/>
      <c r="I2" s="260"/>
      <c r="J2" s="260"/>
      <c r="K2" s="260"/>
      <c r="L2" s="261" t="s">
        <v>155</v>
      </c>
      <c r="M2" s="261"/>
      <c r="N2" s="261" t="s">
        <v>276</v>
      </c>
      <c r="O2" s="262"/>
    </row>
    <row r="3" spans="1:15" ht="25.5" x14ac:dyDescent="0.25">
      <c r="A3" s="264"/>
      <c r="B3" s="266"/>
      <c r="C3" s="117" t="s">
        <v>161</v>
      </c>
      <c r="D3" s="117" t="s">
        <v>151</v>
      </c>
      <c r="E3" s="117" t="s">
        <v>152</v>
      </c>
      <c r="F3" s="117" t="s">
        <v>130</v>
      </c>
      <c r="G3" s="118" t="s">
        <v>153</v>
      </c>
      <c r="H3" s="117" t="s">
        <v>158</v>
      </c>
      <c r="I3" s="117" t="s">
        <v>159</v>
      </c>
      <c r="J3" s="117" t="s">
        <v>156</v>
      </c>
      <c r="K3" s="117" t="s">
        <v>157</v>
      </c>
      <c r="L3" s="122" t="s">
        <v>140</v>
      </c>
      <c r="M3" s="122" t="s">
        <v>270</v>
      </c>
      <c r="N3" s="122" t="s">
        <v>140</v>
      </c>
      <c r="O3" s="123" t="s">
        <v>270</v>
      </c>
    </row>
    <row r="4" spans="1:15" ht="18" x14ac:dyDescent="0.25">
      <c r="A4" s="119" t="s">
        <v>118</v>
      </c>
      <c r="B4" s="120">
        <f>SUM(B5:B15)</f>
        <v>1663925</v>
      </c>
      <c r="C4" s="120">
        <f>SUM(C5:C15)</f>
        <v>231042</v>
      </c>
      <c r="D4" s="120">
        <f t="shared" ref="D4:O4" si="0">SUM(D5:D15)</f>
        <v>940842</v>
      </c>
      <c r="E4" s="120">
        <f t="shared" si="0"/>
        <v>184034</v>
      </c>
      <c r="F4" s="120">
        <f t="shared" si="0"/>
        <v>1355918</v>
      </c>
      <c r="G4" s="120">
        <f t="shared" si="0"/>
        <v>143024</v>
      </c>
      <c r="H4" s="120">
        <f t="shared" si="0"/>
        <v>208362</v>
      </c>
      <c r="I4" s="120">
        <f t="shared" si="0"/>
        <v>801189</v>
      </c>
      <c r="J4" s="120">
        <f t="shared" si="0"/>
        <v>53000</v>
      </c>
      <c r="K4" s="120">
        <f t="shared" si="0"/>
        <v>1205575</v>
      </c>
      <c r="L4" s="120">
        <f t="shared" si="0"/>
        <v>3391</v>
      </c>
      <c r="M4" s="120">
        <f t="shared" si="0"/>
        <v>3057</v>
      </c>
      <c r="N4" s="120">
        <f t="shared" si="0"/>
        <v>142286</v>
      </c>
      <c r="O4" s="121"/>
    </row>
    <row r="5" spans="1:15" ht="18" x14ac:dyDescent="0.25">
      <c r="A5" s="69" t="s">
        <v>119</v>
      </c>
      <c r="B5" s="66">
        <v>161395</v>
      </c>
      <c r="C5" s="66">
        <f>By_vaccine_type!B4</f>
        <v>29968</v>
      </c>
      <c r="D5" s="66">
        <f>By_vaccine_type!C4</f>
        <v>86949</v>
      </c>
      <c r="E5" s="66">
        <f>By_vaccine_type!D4</f>
        <v>13277</v>
      </c>
      <c r="F5" s="66">
        <f>SUM(C5:E5)</f>
        <v>130194</v>
      </c>
      <c r="G5" s="66">
        <f>By_vaccine_type!F4</f>
        <v>12875</v>
      </c>
      <c r="H5" s="66">
        <f>By_vaccine_type!G4</f>
        <v>19823</v>
      </c>
      <c r="I5" s="66">
        <f>By_vaccine_type!H4</f>
        <v>73139</v>
      </c>
      <c r="J5" s="66">
        <f>By_vaccine_type!I4</f>
        <v>5997</v>
      </c>
      <c r="K5" s="66">
        <f>SUM(G5:J5)</f>
        <v>111834</v>
      </c>
      <c r="L5" s="66">
        <f>By_vaccine_type!K4</f>
        <v>0</v>
      </c>
      <c r="M5" s="66">
        <f>By_vaccine_type!L4</f>
        <v>0</v>
      </c>
      <c r="N5" s="66">
        <f>By_vaccine_type!M4</f>
        <v>17644</v>
      </c>
      <c r="O5" s="70">
        <f>By_vaccine_type!N4</f>
        <v>0</v>
      </c>
    </row>
    <row r="6" spans="1:15" ht="18" x14ac:dyDescent="0.25">
      <c r="A6" s="67" t="s">
        <v>120</v>
      </c>
      <c r="B6" s="65">
        <v>4154</v>
      </c>
      <c r="C6" s="65">
        <f>By_vaccine_type!B16</f>
        <v>1943</v>
      </c>
      <c r="D6" s="65">
        <f>By_vaccine_type!C16</f>
        <v>292</v>
      </c>
      <c r="E6" s="65">
        <f>By_vaccine_type!D16</f>
        <v>93</v>
      </c>
      <c r="F6" s="65">
        <f>SUM(C6:E6)</f>
        <v>2328</v>
      </c>
      <c r="G6" s="65">
        <f>By_vaccine_type!F16</f>
        <v>2815</v>
      </c>
      <c r="H6" s="65">
        <f>By_vaccine_type!G16</f>
        <v>1579</v>
      </c>
      <c r="I6" s="65">
        <f>By_vaccine_type!H16</f>
        <v>108</v>
      </c>
      <c r="J6" s="65">
        <f>By_vaccine_type!I16</f>
        <v>113</v>
      </c>
      <c r="K6" s="65">
        <f>SUM(G6:J6)</f>
        <v>4615</v>
      </c>
      <c r="L6" s="65">
        <f>By_vaccine_type!K16</f>
        <v>0</v>
      </c>
      <c r="M6" s="65">
        <f>By_vaccine_type!L16</f>
        <v>0</v>
      </c>
      <c r="N6" s="65">
        <f>By_vaccine_type!M16</f>
        <v>175</v>
      </c>
      <c r="O6" s="68">
        <f>By_vaccine_type!N16</f>
        <v>0</v>
      </c>
    </row>
    <row r="7" spans="1:15" ht="18" x14ac:dyDescent="0.25">
      <c r="A7" s="69" t="s">
        <v>121</v>
      </c>
      <c r="B7" s="66">
        <v>7484</v>
      </c>
      <c r="C7" s="66">
        <f>By_vaccine_type!B21</f>
        <v>2983</v>
      </c>
      <c r="D7" s="66">
        <f>By_vaccine_type!C21</f>
        <v>1573</v>
      </c>
      <c r="E7" s="66">
        <f>By_vaccine_type!D21</f>
        <v>0</v>
      </c>
      <c r="F7" s="66">
        <f t="shared" ref="F7:F15" si="1">SUM(C7:E7)</f>
        <v>4556</v>
      </c>
      <c r="G7" s="66">
        <f>By_vaccine_type!F21</f>
        <v>8983</v>
      </c>
      <c r="H7" s="66">
        <f>By_vaccine_type!G21</f>
        <v>3537</v>
      </c>
      <c r="I7" s="66">
        <f>By_vaccine_type!H21</f>
        <v>845</v>
      </c>
      <c r="J7" s="66">
        <f>By_vaccine_type!I21</f>
        <v>263</v>
      </c>
      <c r="K7" s="66">
        <f t="shared" ref="K7:K15" si="2">SUM(G7:J7)</f>
        <v>13628</v>
      </c>
      <c r="L7" s="66">
        <f>By_vaccine_type!K21</f>
        <v>0</v>
      </c>
      <c r="M7" s="66">
        <f>By_vaccine_type!L21</f>
        <v>0</v>
      </c>
      <c r="N7" s="66">
        <f>By_vaccine_type!M21</f>
        <v>676</v>
      </c>
      <c r="O7" s="70">
        <f>By_vaccine_type!N21</f>
        <v>0</v>
      </c>
    </row>
    <row r="8" spans="1:15" ht="18" x14ac:dyDescent="0.25">
      <c r="A8" s="67" t="s">
        <v>122</v>
      </c>
      <c r="B8" s="65">
        <v>72973</v>
      </c>
      <c r="C8" s="65">
        <f>By_vaccine_type!B27</f>
        <v>10329</v>
      </c>
      <c r="D8" s="65">
        <f>By_vaccine_type!C27</f>
        <v>43324</v>
      </c>
      <c r="E8" s="65">
        <f>By_vaccine_type!D27</f>
        <v>4538</v>
      </c>
      <c r="F8" s="65">
        <f t="shared" si="1"/>
        <v>58191</v>
      </c>
      <c r="G8" s="65">
        <f>By_vaccine_type!F27</f>
        <v>9266</v>
      </c>
      <c r="H8" s="65">
        <f>By_vaccine_type!G27</f>
        <v>9639</v>
      </c>
      <c r="I8" s="65">
        <f>By_vaccine_type!H27</f>
        <v>32788</v>
      </c>
      <c r="J8" s="65">
        <f>By_vaccine_type!I27</f>
        <v>3560</v>
      </c>
      <c r="K8" s="65">
        <f t="shared" si="2"/>
        <v>55253</v>
      </c>
      <c r="L8" s="65">
        <f>By_vaccine_type!K27</f>
        <v>0</v>
      </c>
      <c r="M8" s="65">
        <f>By_vaccine_type!L27</f>
        <v>0</v>
      </c>
      <c r="N8" s="65">
        <f>By_vaccine_type!M27</f>
        <v>9014</v>
      </c>
      <c r="O8" s="68">
        <f>By_vaccine_type!N27</f>
        <v>0</v>
      </c>
    </row>
    <row r="9" spans="1:15" ht="18" x14ac:dyDescent="0.25">
      <c r="A9" s="69" t="s">
        <v>123</v>
      </c>
      <c r="B9" s="66">
        <v>391204</v>
      </c>
      <c r="C9" s="66">
        <f>By_vaccine_type!B34</f>
        <v>51033</v>
      </c>
      <c r="D9" s="66">
        <f>By_vaccine_type!C34</f>
        <v>282507</v>
      </c>
      <c r="E9" s="66">
        <f>By_vaccine_type!D34</f>
        <v>16908</v>
      </c>
      <c r="F9" s="66">
        <f t="shared" si="1"/>
        <v>350448</v>
      </c>
      <c r="G9" s="66">
        <f>By_vaccine_type!F34</f>
        <v>31678</v>
      </c>
      <c r="H9" s="66">
        <f>By_vaccine_type!G34</f>
        <v>57874</v>
      </c>
      <c r="I9" s="66">
        <f>By_vaccine_type!H34</f>
        <v>301288</v>
      </c>
      <c r="J9" s="66">
        <f>By_vaccine_type!I34</f>
        <v>4568</v>
      </c>
      <c r="K9" s="66">
        <f t="shared" si="2"/>
        <v>395408</v>
      </c>
      <c r="L9" s="66">
        <f>By_vaccine_type!K34</f>
        <v>2293</v>
      </c>
      <c r="M9" s="66">
        <f>By_vaccine_type!L34</f>
        <v>2066</v>
      </c>
      <c r="N9" s="66">
        <f>By_vaccine_type!M34</f>
        <v>0</v>
      </c>
      <c r="O9" s="70">
        <f>By_vaccine_type!N34</f>
        <v>0</v>
      </c>
    </row>
    <row r="10" spans="1:15" ht="18" x14ac:dyDescent="0.25">
      <c r="A10" s="67" t="s">
        <v>124</v>
      </c>
      <c r="B10" s="65">
        <v>113482</v>
      </c>
      <c r="C10" s="65">
        <f>By_vaccine_type!B40</f>
        <v>22093</v>
      </c>
      <c r="D10" s="65">
        <f>By_vaccine_type!C40</f>
        <v>67840</v>
      </c>
      <c r="E10" s="65">
        <f>By_vaccine_type!D40</f>
        <v>6535</v>
      </c>
      <c r="F10" s="65">
        <f t="shared" si="1"/>
        <v>96468</v>
      </c>
      <c r="G10" s="65">
        <f>By_vaccine_type!F40</f>
        <v>13379</v>
      </c>
      <c r="H10" s="65">
        <f>By_vaccine_type!G40</f>
        <v>16772</v>
      </c>
      <c r="I10" s="65">
        <f>By_vaccine_type!H40</f>
        <v>50590</v>
      </c>
      <c r="J10" s="65">
        <f>By_vaccine_type!I40</f>
        <v>7061</v>
      </c>
      <c r="K10" s="65">
        <f t="shared" si="2"/>
        <v>87802</v>
      </c>
      <c r="L10" s="65">
        <f>By_vaccine_type!K40</f>
        <v>0</v>
      </c>
      <c r="M10" s="65">
        <f>By_vaccine_type!L40</f>
        <v>0</v>
      </c>
      <c r="N10" s="65">
        <f>By_vaccine_type!M40</f>
        <v>15324</v>
      </c>
      <c r="O10" s="68">
        <f>By_vaccine_type!N40</f>
        <v>0</v>
      </c>
    </row>
    <row r="11" spans="1:15" ht="18" x14ac:dyDescent="0.25">
      <c r="A11" s="69" t="s">
        <v>125</v>
      </c>
      <c r="B11" s="66">
        <v>229347</v>
      </c>
      <c r="C11" s="66">
        <f>By_vaccine_type!B49</f>
        <v>23293</v>
      </c>
      <c r="D11" s="66">
        <f>By_vaccine_type!C49</f>
        <v>106901</v>
      </c>
      <c r="E11" s="66">
        <f>By_vaccine_type!D49</f>
        <v>44787</v>
      </c>
      <c r="F11" s="66">
        <f t="shared" si="1"/>
        <v>174981</v>
      </c>
      <c r="G11" s="66">
        <f>By_vaccine_type!F49</f>
        <v>17420</v>
      </c>
      <c r="H11" s="66">
        <f>By_vaccine_type!G49</f>
        <v>21438</v>
      </c>
      <c r="I11" s="66">
        <f>By_vaccine_type!H49</f>
        <v>75989</v>
      </c>
      <c r="J11" s="66">
        <f>By_vaccine_type!I49</f>
        <v>8169</v>
      </c>
      <c r="K11" s="66">
        <f t="shared" si="2"/>
        <v>123016</v>
      </c>
      <c r="L11" s="66">
        <f>By_vaccine_type!K49</f>
        <v>0</v>
      </c>
      <c r="M11" s="66">
        <f>By_vaccine_type!L49</f>
        <v>0</v>
      </c>
      <c r="N11" s="66">
        <f>By_vaccine_type!M49</f>
        <v>29534</v>
      </c>
      <c r="O11" s="70">
        <f>By_vaccine_type!N49</f>
        <v>0</v>
      </c>
    </row>
    <row r="12" spans="1:15" ht="18" x14ac:dyDescent="0.25">
      <c r="A12" s="67" t="s">
        <v>126</v>
      </c>
      <c r="B12" s="65">
        <v>234479</v>
      </c>
      <c r="C12" s="65">
        <f>By_vaccine_type!B60</f>
        <v>21666</v>
      </c>
      <c r="D12" s="65">
        <f>By_vaccine_type!C60</f>
        <v>76615</v>
      </c>
      <c r="E12" s="65">
        <f>By_vaccine_type!D60</f>
        <v>79192</v>
      </c>
      <c r="F12" s="65">
        <f t="shared" si="1"/>
        <v>177473</v>
      </c>
      <c r="G12" s="65">
        <f>By_vaccine_type!F60</f>
        <v>15253</v>
      </c>
      <c r="H12" s="65">
        <f>By_vaccine_type!G60</f>
        <v>14555</v>
      </c>
      <c r="I12" s="65">
        <f>By_vaccine_type!H60</f>
        <v>62924</v>
      </c>
      <c r="J12" s="65">
        <f>By_vaccine_type!I60</f>
        <v>10286</v>
      </c>
      <c r="K12" s="65">
        <f t="shared" si="2"/>
        <v>103018</v>
      </c>
      <c r="L12" s="65">
        <f>By_vaccine_type!K60</f>
        <v>0</v>
      </c>
      <c r="M12" s="65">
        <f>By_vaccine_type!L60</f>
        <v>0</v>
      </c>
      <c r="N12" s="65">
        <f>By_vaccine_type!M60</f>
        <v>37893</v>
      </c>
      <c r="O12" s="68">
        <f>By_vaccine_type!N60</f>
        <v>0</v>
      </c>
    </row>
    <row r="13" spans="1:15" ht="18" x14ac:dyDescent="0.25">
      <c r="A13" s="69" t="s">
        <v>127</v>
      </c>
      <c r="B13" s="66">
        <v>163840</v>
      </c>
      <c r="C13" s="66">
        <f>By_vaccine_type!B69</f>
        <v>30145</v>
      </c>
      <c r="D13" s="66">
        <f>By_vaccine_type!C69</f>
        <v>115625</v>
      </c>
      <c r="E13" s="66">
        <f>By_vaccine_type!D69</f>
        <v>8323</v>
      </c>
      <c r="F13" s="66">
        <f t="shared" si="1"/>
        <v>154093</v>
      </c>
      <c r="G13" s="66">
        <f>By_vaccine_type!F69</f>
        <v>11176</v>
      </c>
      <c r="H13" s="66">
        <f>By_vaccine_type!G69</f>
        <v>32910</v>
      </c>
      <c r="I13" s="66">
        <f>By_vaccine_type!H69</f>
        <v>99065</v>
      </c>
      <c r="J13" s="66">
        <f>By_vaccine_type!I69</f>
        <v>5948</v>
      </c>
      <c r="K13" s="66">
        <f t="shared" si="2"/>
        <v>149099</v>
      </c>
      <c r="L13" s="66">
        <f>By_vaccine_type!K69</f>
        <v>0</v>
      </c>
      <c r="M13" s="66">
        <f>By_vaccine_type!L69</f>
        <v>0</v>
      </c>
      <c r="N13" s="66">
        <f>By_vaccine_type!M69</f>
        <v>22296</v>
      </c>
      <c r="O13" s="70">
        <f>By_vaccine_type!N69</f>
        <v>0</v>
      </c>
    </row>
    <row r="14" spans="1:15" ht="18" x14ac:dyDescent="0.25">
      <c r="A14" s="67" t="s">
        <v>128</v>
      </c>
      <c r="B14" s="65">
        <v>97915</v>
      </c>
      <c r="C14" s="65">
        <f>By_vaccine_type!B81</f>
        <v>13288</v>
      </c>
      <c r="D14" s="65">
        <f>By_vaccine_type!C81</f>
        <v>58001</v>
      </c>
      <c r="E14" s="65">
        <f>By_vaccine_type!D81</f>
        <v>3391</v>
      </c>
      <c r="F14" s="65">
        <f t="shared" si="1"/>
        <v>74680</v>
      </c>
      <c r="G14" s="65">
        <f>By_vaccine_type!F81</f>
        <v>6471</v>
      </c>
      <c r="H14" s="65">
        <f>By_vaccine_type!G81</f>
        <v>14964</v>
      </c>
      <c r="I14" s="65">
        <f>By_vaccine_type!H81</f>
        <v>51306</v>
      </c>
      <c r="J14" s="65">
        <f>By_vaccine_type!I81</f>
        <v>1716</v>
      </c>
      <c r="K14" s="65">
        <f t="shared" si="2"/>
        <v>74457</v>
      </c>
      <c r="L14" s="65">
        <f>By_vaccine_type!K81</f>
        <v>0</v>
      </c>
      <c r="M14" s="65">
        <f>By_vaccine_type!L81</f>
        <v>0</v>
      </c>
      <c r="N14" s="65">
        <f>By_vaccine_type!M81</f>
        <v>9730</v>
      </c>
      <c r="O14" s="68">
        <f>By_vaccine_type!N81</f>
        <v>0</v>
      </c>
    </row>
    <row r="15" spans="1:15" ht="18.75" thickBot="1" x14ac:dyDescent="0.3">
      <c r="A15" s="71" t="s">
        <v>129</v>
      </c>
      <c r="B15" s="72">
        <v>187652</v>
      </c>
      <c r="C15" s="72">
        <f>By_vaccine_type!B89</f>
        <v>24301</v>
      </c>
      <c r="D15" s="72">
        <f>By_vaccine_type!C89</f>
        <v>101215</v>
      </c>
      <c r="E15" s="72">
        <f>By_vaccine_type!D89</f>
        <v>6990</v>
      </c>
      <c r="F15" s="72">
        <f t="shared" si="1"/>
        <v>132506</v>
      </c>
      <c r="G15" s="72">
        <f>By_vaccine_type!F89</f>
        <v>13708</v>
      </c>
      <c r="H15" s="72">
        <f>By_vaccine_type!G89</f>
        <v>15271</v>
      </c>
      <c r="I15" s="72">
        <f>By_vaccine_type!H89</f>
        <v>53147</v>
      </c>
      <c r="J15" s="72">
        <f>By_vaccine_type!I89</f>
        <v>5319</v>
      </c>
      <c r="K15" s="72">
        <f t="shared" si="2"/>
        <v>87445</v>
      </c>
      <c r="L15" s="72">
        <f>By_vaccine_type!K89</f>
        <v>1098</v>
      </c>
      <c r="M15" s="72">
        <f>By_vaccine_type!L89</f>
        <v>991</v>
      </c>
      <c r="N15" s="72">
        <f>By_vaccine_type!M89</f>
        <v>0</v>
      </c>
      <c r="O15" s="297">
        <f>By_vaccine_type!N89</f>
        <v>0</v>
      </c>
    </row>
    <row r="16" spans="1:15" ht="18.75" thickTop="1" x14ac:dyDescent="0.25">
      <c r="A16" s="298"/>
      <c r="B16" s="299"/>
      <c r="C16" s="299"/>
      <c r="D16" s="299"/>
      <c r="E16" s="299"/>
      <c r="F16" s="299"/>
      <c r="G16" s="299"/>
      <c r="H16" s="299"/>
      <c r="I16" s="299"/>
      <c r="J16" s="299"/>
      <c r="K16" s="299"/>
      <c r="L16" s="299"/>
      <c r="M16" s="299"/>
      <c r="N16" s="299"/>
      <c r="O16" s="299"/>
    </row>
    <row r="17" spans="1:13" ht="15.75" thickBot="1" x14ac:dyDescent="0.3">
      <c r="B17" s="309"/>
      <c r="C17" s="309" t="s">
        <v>313</v>
      </c>
      <c r="D17" s="309"/>
      <c r="E17" s="309"/>
      <c r="F17" s="309"/>
      <c r="G17" s="309"/>
      <c r="H17" s="310"/>
      <c r="I17" s="310" t="s">
        <v>315</v>
      </c>
      <c r="J17" s="310"/>
      <c r="K17" s="310"/>
      <c r="L17" s="310"/>
      <c r="M17" s="310"/>
    </row>
    <row r="18" spans="1:13" ht="39" thickTop="1" x14ac:dyDescent="0.25">
      <c r="A18" s="130" t="s">
        <v>116</v>
      </c>
      <c r="B18" s="300" t="s">
        <v>161</v>
      </c>
      <c r="C18" s="300" t="s">
        <v>151</v>
      </c>
      <c r="D18" s="300" t="s">
        <v>152</v>
      </c>
      <c r="E18" s="300" t="s">
        <v>153</v>
      </c>
      <c r="F18" s="300" t="s">
        <v>155</v>
      </c>
      <c r="G18" s="301" t="s">
        <v>276</v>
      </c>
      <c r="H18" s="311" t="s">
        <v>161</v>
      </c>
      <c r="I18" s="311" t="s">
        <v>151</v>
      </c>
      <c r="J18" s="311" t="s">
        <v>152</v>
      </c>
      <c r="K18" s="311" t="s">
        <v>153</v>
      </c>
      <c r="L18" s="311" t="s">
        <v>155</v>
      </c>
      <c r="M18" s="312" t="s">
        <v>276</v>
      </c>
    </row>
    <row r="19" spans="1:13" ht="18" x14ac:dyDescent="0.25">
      <c r="A19" s="69" t="s">
        <v>119</v>
      </c>
      <c r="B19" s="302">
        <f>C5+H5</f>
        <v>49791</v>
      </c>
      <c r="C19" s="302">
        <f>D5+I5</f>
        <v>160088</v>
      </c>
      <c r="D19" s="302">
        <f>E5+J5</f>
        <v>19274</v>
      </c>
      <c r="E19" s="302">
        <f>G5</f>
        <v>12875</v>
      </c>
      <c r="F19" s="302">
        <f>L5+M5</f>
        <v>0</v>
      </c>
      <c r="G19" s="303">
        <f>N4+O4</f>
        <v>142286</v>
      </c>
      <c r="H19" s="302">
        <v>31740</v>
      </c>
      <c r="I19" s="302">
        <v>203813</v>
      </c>
      <c r="J19" s="302">
        <v>42600</v>
      </c>
      <c r="K19" s="302">
        <v>10510</v>
      </c>
      <c r="L19" s="302"/>
      <c r="M19" s="302">
        <v>28900</v>
      </c>
    </row>
    <row r="20" spans="1:13" ht="18" x14ac:dyDescent="0.25">
      <c r="A20" s="67" t="s">
        <v>120</v>
      </c>
      <c r="B20" s="304">
        <f t="shared" ref="B20:D20" si="3">C6+H6</f>
        <v>3522</v>
      </c>
      <c r="C20" s="304">
        <f t="shared" si="3"/>
        <v>400</v>
      </c>
      <c r="D20" s="304">
        <f t="shared" si="3"/>
        <v>206</v>
      </c>
      <c r="E20" s="304">
        <f t="shared" ref="E20:E29" si="4">G6</f>
        <v>2815</v>
      </c>
      <c r="F20" s="304">
        <f t="shared" ref="F20:F29" si="5">L6+M6</f>
        <v>0</v>
      </c>
      <c r="G20" s="305">
        <f t="shared" ref="G20:G29" si="6">N5+O5</f>
        <v>17644</v>
      </c>
      <c r="H20" s="304">
        <v>4660</v>
      </c>
      <c r="I20" s="304">
        <v>278</v>
      </c>
      <c r="J20" s="304">
        <v>310</v>
      </c>
      <c r="K20" s="304">
        <v>2255</v>
      </c>
      <c r="L20" s="304"/>
      <c r="M20" s="304">
        <v>430</v>
      </c>
    </row>
    <row r="21" spans="1:13" ht="18" x14ac:dyDescent="0.25">
      <c r="A21" s="69" t="s">
        <v>121</v>
      </c>
      <c r="B21" s="302">
        <f t="shared" ref="B21:D21" si="7">C7+H7</f>
        <v>6520</v>
      </c>
      <c r="C21" s="302">
        <f t="shared" si="7"/>
        <v>2418</v>
      </c>
      <c r="D21" s="302">
        <f t="shared" si="7"/>
        <v>263</v>
      </c>
      <c r="E21" s="302">
        <f t="shared" si="4"/>
        <v>8983</v>
      </c>
      <c r="F21" s="302">
        <f t="shared" si="5"/>
        <v>0</v>
      </c>
      <c r="G21" s="303">
        <f t="shared" si="6"/>
        <v>175</v>
      </c>
      <c r="H21" s="302">
        <v>4380</v>
      </c>
      <c r="I21" s="302">
        <v>1862</v>
      </c>
      <c r="J21" s="302">
        <v>100</v>
      </c>
      <c r="K21" s="302">
        <v>6475</v>
      </c>
      <c r="L21" s="302"/>
      <c r="M21" s="302"/>
    </row>
    <row r="22" spans="1:13" ht="18" x14ac:dyDescent="0.25">
      <c r="A22" s="67" t="s">
        <v>122</v>
      </c>
      <c r="B22" s="304">
        <f t="shared" ref="B22:D22" si="8">C8+H8</f>
        <v>19968</v>
      </c>
      <c r="C22" s="304">
        <f t="shared" si="8"/>
        <v>76112</v>
      </c>
      <c r="D22" s="304">
        <f t="shared" si="8"/>
        <v>8098</v>
      </c>
      <c r="E22" s="304">
        <f t="shared" si="4"/>
        <v>9266</v>
      </c>
      <c r="F22" s="304">
        <f t="shared" si="5"/>
        <v>0</v>
      </c>
      <c r="G22" s="305">
        <f t="shared" si="6"/>
        <v>676</v>
      </c>
      <c r="H22" s="304">
        <v>15390</v>
      </c>
      <c r="I22" s="304">
        <v>83081</v>
      </c>
      <c r="J22" s="304">
        <v>10400</v>
      </c>
      <c r="K22" s="304">
        <v>9020</v>
      </c>
      <c r="L22" s="304"/>
      <c r="M22" s="304">
        <v>13200</v>
      </c>
    </row>
    <row r="23" spans="1:13" ht="18" x14ac:dyDescent="0.25">
      <c r="A23" s="69" t="s">
        <v>123</v>
      </c>
      <c r="B23" s="302">
        <f t="shared" ref="B23:D23" si="9">C9+H9</f>
        <v>108907</v>
      </c>
      <c r="C23" s="302">
        <f t="shared" si="9"/>
        <v>583795</v>
      </c>
      <c r="D23" s="302">
        <f t="shared" si="9"/>
        <v>21476</v>
      </c>
      <c r="E23" s="302">
        <f t="shared" si="4"/>
        <v>31678</v>
      </c>
      <c r="F23" s="302">
        <f t="shared" si="5"/>
        <v>4359</v>
      </c>
      <c r="G23" s="303">
        <f t="shared" si="6"/>
        <v>9014</v>
      </c>
      <c r="H23" s="302">
        <v>82600</v>
      </c>
      <c r="I23" s="302">
        <v>489621</v>
      </c>
      <c r="J23" s="302">
        <v>38740</v>
      </c>
      <c r="K23" s="302">
        <v>25945</v>
      </c>
      <c r="L23" s="302"/>
      <c r="M23" s="302"/>
    </row>
    <row r="24" spans="1:13" ht="18" x14ac:dyDescent="0.25">
      <c r="A24" s="67" t="s">
        <v>124</v>
      </c>
      <c r="B24" s="304">
        <f t="shared" ref="B24:D24" si="10">C10+H10</f>
        <v>38865</v>
      </c>
      <c r="C24" s="304">
        <f t="shared" si="10"/>
        <v>118430</v>
      </c>
      <c r="D24" s="304">
        <f t="shared" si="10"/>
        <v>13596</v>
      </c>
      <c r="E24" s="304">
        <f t="shared" si="4"/>
        <v>13379</v>
      </c>
      <c r="F24" s="304">
        <f t="shared" si="5"/>
        <v>0</v>
      </c>
      <c r="G24" s="305">
        <f t="shared" si="6"/>
        <v>0</v>
      </c>
      <c r="H24" s="304">
        <v>24470</v>
      </c>
      <c r="I24" s="304">
        <v>121965</v>
      </c>
      <c r="J24" s="304">
        <v>17000</v>
      </c>
      <c r="K24" s="304">
        <v>12045</v>
      </c>
      <c r="L24" s="304"/>
      <c r="M24" s="304">
        <v>20400</v>
      </c>
    </row>
    <row r="25" spans="1:13" ht="18" x14ac:dyDescent="0.25">
      <c r="A25" s="69" t="s">
        <v>125</v>
      </c>
      <c r="B25" s="302">
        <f t="shared" ref="B25:D25" si="11">C11+H11</f>
        <v>44731</v>
      </c>
      <c r="C25" s="302">
        <f t="shared" si="11"/>
        <v>182890</v>
      </c>
      <c r="D25" s="302">
        <f t="shared" si="11"/>
        <v>52956</v>
      </c>
      <c r="E25" s="302">
        <f t="shared" si="4"/>
        <v>17420</v>
      </c>
      <c r="F25" s="302">
        <f t="shared" si="5"/>
        <v>0</v>
      </c>
      <c r="G25" s="303">
        <f t="shared" si="6"/>
        <v>15324</v>
      </c>
      <c r="H25" s="302">
        <v>45280</v>
      </c>
      <c r="I25" s="302">
        <v>198250</v>
      </c>
      <c r="J25" s="302">
        <v>41500</v>
      </c>
      <c r="K25" s="302">
        <v>15190</v>
      </c>
      <c r="L25" s="302"/>
      <c r="M25" s="302">
        <v>40800</v>
      </c>
    </row>
    <row r="26" spans="1:13" ht="18" x14ac:dyDescent="0.25">
      <c r="A26" s="67" t="s">
        <v>126</v>
      </c>
      <c r="B26" s="304">
        <f t="shared" ref="B26:D26" si="12">C12+H12</f>
        <v>36221</v>
      </c>
      <c r="C26" s="304">
        <f t="shared" si="12"/>
        <v>139539</v>
      </c>
      <c r="D26" s="304">
        <f t="shared" si="12"/>
        <v>89478</v>
      </c>
      <c r="E26" s="304">
        <f t="shared" si="4"/>
        <v>15253</v>
      </c>
      <c r="F26" s="304">
        <f t="shared" si="5"/>
        <v>0</v>
      </c>
      <c r="G26" s="305">
        <f t="shared" si="6"/>
        <v>29534</v>
      </c>
      <c r="H26" s="304">
        <v>32290</v>
      </c>
      <c r="I26" s="304">
        <v>155839</v>
      </c>
      <c r="J26" s="304">
        <v>83630</v>
      </c>
      <c r="K26" s="304">
        <v>15170</v>
      </c>
      <c r="L26" s="304"/>
      <c r="M26" s="304">
        <v>42000</v>
      </c>
    </row>
    <row r="27" spans="1:13" ht="18" x14ac:dyDescent="0.25">
      <c r="A27" s="69" t="s">
        <v>127</v>
      </c>
      <c r="B27" s="302">
        <f t="shared" ref="B27:D27" si="13">C13+H13</f>
        <v>63055</v>
      </c>
      <c r="C27" s="302">
        <f t="shared" si="13"/>
        <v>214690</v>
      </c>
      <c r="D27" s="302">
        <f t="shared" si="13"/>
        <v>14271</v>
      </c>
      <c r="E27" s="302">
        <f t="shared" si="4"/>
        <v>11176</v>
      </c>
      <c r="F27" s="302">
        <f t="shared" si="5"/>
        <v>0</v>
      </c>
      <c r="G27" s="303">
        <f t="shared" si="6"/>
        <v>37893</v>
      </c>
      <c r="H27" s="302">
        <v>28920</v>
      </c>
      <c r="I27" s="302">
        <v>228541</v>
      </c>
      <c r="J27" s="302">
        <v>19200</v>
      </c>
      <c r="K27" s="302">
        <v>10725</v>
      </c>
      <c r="L27" s="302"/>
      <c r="M27" s="302">
        <v>28800</v>
      </c>
    </row>
    <row r="28" spans="1:13" ht="18" x14ac:dyDescent="0.25">
      <c r="A28" s="67" t="s">
        <v>128</v>
      </c>
      <c r="B28" s="304">
        <f t="shared" ref="B28:D28" si="14">C14+H14</f>
        <v>28252</v>
      </c>
      <c r="C28" s="304">
        <f t="shared" si="14"/>
        <v>109307</v>
      </c>
      <c r="D28" s="304">
        <f t="shared" si="14"/>
        <v>5107</v>
      </c>
      <c r="E28" s="304">
        <f t="shared" si="4"/>
        <v>6471</v>
      </c>
      <c r="F28" s="304">
        <f t="shared" si="5"/>
        <v>0</v>
      </c>
      <c r="G28" s="305">
        <f t="shared" si="6"/>
        <v>22296</v>
      </c>
      <c r="H28" s="304">
        <v>20770</v>
      </c>
      <c r="I28" s="304">
        <v>110565</v>
      </c>
      <c r="J28" s="304">
        <v>11520</v>
      </c>
      <c r="K28" s="304">
        <v>6355</v>
      </c>
      <c r="L28" s="304"/>
      <c r="M28" s="304">
        <v>16800</v>
      </c>
    </row>
    <row r="29" spans="1:13" ht="18" x14ac:dyDescent="0.25">
      <c r="A29" s="69" t="s">
        <v>129</v>
      </c>
      <c r="B29" s="302">
        <f t="shared" ref="B29:D29" si="15">C15+H15</f>
        <v>39572</v>
      </c>
      <c r="C29" s="302">
        <f t="shared" si="15"/>
        <v>154362</v>
      </c>
      <c r="D29" s="302">
        <f t="shared" si="15"/>
        <v>12309</v>
      </c>
      <c r="E29" s="302">
        <f t="shared" si="4"/>
        <v>13708</v>
      </c>
      <c r="F29" s="302">
        <f t="shared" si="5"/>
        <v>2089</v>
      </c>
      <c r="G29" s="303">
        <f t="shared" si="6"/>
        <v>9730</v>
      </c>
      <c r="H29" s="302">
        <v>31620</v>
      </c>
      <c r="I29" s="302">
        <v>193394</v>
      </c>
      <c r="J29" s="302">
        <v>20000</v>
      </c>
      <c r="K29" s="302">
        <v>12110</v>
      </c>
      <c r="L29" s="302"/>
      <c r="M29" s="302"/>
    </row>
    <row r="30" spans="1:13" ht="18.75" thickBot="1" x14ac:dyDescent="0.3">
      <c r="A30" s="306" t="s">
        <v>314</v>
      </c>
      <c r="B30" s="307">
        <f>SUM(B19:B29)</f>
        <v>439404</v>
      </c>
      <c r="C30" s="307">
        <f t="shared" ref="C30:H30" si="16">SUM(C19:C29)</f>
        <v>1742031</v>
      </c>
      <c r="D30" s="307">
        <f t="shared" si="16"/>
        <v>237034</v>
      </c>
      <c r="E30" s="307">
        <f t="shared" si="16"/>
        <v>143024</v>
      </c>
      <c r="F30" s="307">
        <f t="shared" si="16"/>
        <v>6448</v>
      </c>
      <c r="G30" s="308">
        <f t="shared" si="16"/>
        <v>284572</v>
      </c>
      <c r="H30" s="307">
        <f t="shared" si="16"/>
        <v>322120</v>
      </c>
      <c r="I30" s="307">
        <f t="shared" ref="I30" si="17">SUM(I19:I29)</f>
        <v>1787209</v>
      </c>
      <c r="J30" s="307">
        <f t="shared" ref="J30" si="18">SUM(J19:J29)</f>
        <v>285000</v>
      </c>
      <c r="K30" s="307">
        <f t="shared" ref="K30" si="19">SUM(K19:K29)</f>
        <v>125800</v>
      </c>
      <c r="L30" s="307"/>
      <c r="M30" s="307">
        <f t="shared" ref="M30" si="20">SUM(M19:M29)</f>
        <v>191330</v>
      </c>
    </row>
    <row r="31" spans="1:13" s="318" customFormat="1" ht="18.75" thickTop="1" x14ac:dyDescent="0.25">
      <c r="A31" s="316"/>
      <c r="B31" s="317"/>
      <c r="C31" s="317"/>
      <c r="D31" s="317"/>
      <c r="E31" s="317"/>
      <c r="F31" s="317"/>
      <c r="G31" s="317"/>
      <c r="H31" s="317"/>
      <c r="I31" s="317"/>
      <c r="J31" s="317"/>
      <c r="K31" s="317"/>
      <c r="L31" s="317"/>
      <c r="M31" s="317"/>
    </row>
    <row r="32" spans="1:13" ht="15.75" thickBot="1" x14ac:dyDescent="0.3">
      <c r="B32" s="315" t="s">
        <v>316</v>
      </c>
      <c r="C32" s="315"/>
      <c r="D32" s="315"/>
      <c r="E32" s="315"/>
      <c r="F32" s="315"/>
      <c r="G32" s="315"/>
    </row>
    <row r="33" spans="1:7" ht="26.25" thickTop="1" x14ac:dyDescent="0.25">
      <c r="A33" s="130" t="s">
        <v>116</v>
      </c>
      <c r="B33" s="313" t="s">
        <v>161</v>
      </c>
      <c r="C33" s="313" t="s">
        <v>151</v>
      </c>
      <c r="D33" s="313" t="s">
        <v>152</v>
      </c>
      <c r="E33" s="313" t="s">
        <v>153</v>
      </c>
      <c r="F33" s="313" t="s">
        <v>155</v>
      </c>
      <c r="G33" s="314" t="s">
        <v>276</v>
      </c>
    </row>
    <row r="34" spans="1:7" ht="18" x14ac:dyDescent="0.25">
      <c r="A34" s="69" t="s">
        <v>119</v>
      </c>
      <c r="B34" s="302">
        <f>H19-B19</f>
        <v>-18051</v>
      </c>
      <c r="C34" s="302">
        <f t="shared" ref="C34:E34" si="21">I19-C19</f>
        <v>43725</v>
      </c>
      <c r="D34" s="302">
        <f t="shared" si="21"/>
        <v>23326</v>
      </c>
      <c r="E34" s="302">
        <f t="shared" si="21"/>
        <v>-2365</v>
      </c>
      <c r="F34" s="302">
        <f>L19-F19</f>
        <v>0</v>
      </c>
      <c r="G34" s="302">
        <f>M19-G19</f>
        <v>-113386</v>
      </c>
    </row>
    <row r="35" spans="1:7" ht="18" x14ac:dyDescent="0.25">
      <c r="A35" s="67" t="s">
        <v>120</v>
      </c>
      <c r="B35" s="304">
        <f t="shared" ref="B35:B45" si="22">H20-B20</f>
        <v>1138</v>
      </c>
      <c r="C35" s="304">
        <f t="shared" ref="C35:C45" si="23">I20-C20</f>
        <v>-122</v>
      </c>
      <c r="D35" s="304">
        <f t="shared" ref="D35:D45" si="24">J20-D20</f>
        <v>104</v>
      </c>
      <c r="E35" s="304">
        <f t="shared" ref="E35:G45" si="25">K20-E20</f>
        <v>-560</v>
      </c>
      <c r="F35" s="304">
        <f t="shared" si="25"/>
        <v>0</v>
      </c>
      <c r="G35" s="304">
        <f t="shared" si="25"/>
        <v>-17214</v>
      </c>
    </row>
    <row r="36" spans="1:7" ht="18" x14ac:dyDescent="0.25">
      <c r="A36" s="69" t="s">
        <v>121</v>
      </c>
      <c r="B36" s="302">
        <f t="shared" si="22"/>
        <v>-2140</v>
      </c>
      <c r="C36" s="302">
        <f t="shared" si="23"/>
        <v>-556</v>
      </c>
      <c r="D36" s="302">
        <f t="shared" si="24"/>
        <v>-163</v>
      </c>
      <c r="E36" s="302">
        <f t="shared" si="25"/>
        <v>-2508</v>
      </c>
      <c r="F36" s="302">
        <f t="shared" ref="F36:G36" si="26">L21-F21</f>
        <v>0</v>
      </c>
      <c r="G36" s="302">
        <f t="shared" si="26"/>
        <v>-175</v>
      </c>
    </row>
    <row r="37" spans="1:7" ht="18" x14ac:dyDescent="0.25">
      <c r="A37" s="67" t="s">
        <v>122</v>
      </c>
      <c r="B37" s="304">
        <f t="shared" si="22"/>
        <v>-4578</v>
      </c>
      <c r="C37" s="304">
        <f t="shared" si="23"/>
        <v>6969</v>
      </c>
      <c r="D37" s="304">
        <f t="shared" si="24"/>
        <v>2302</v>
      </c>
      <c r="E37" s="304">
        <f t="shared" si="25"/>
        <v>-246</v>
      </c>
      <c r="F37" s="304">
        <f t="shared" ref="F37:G37" si="27">L22-F22</f>
        <v>0</v>
      </c>
      <c r="G37" s="304">
        <f t="shared" si="27"/>
        <v>12524</v>
      </c>
    </row>
    <row r="38" spans="1:7" ht="18" x14ac:dyDescent="0.25">
      <c r="A38" s="69" t="s">
        <v>123</v>
      </c>
      <c r="B38" s="302">
        <f t="shared" si="22"/>
        <v>-26307</v>
      </c>
      <c r="C38" s="302">
        <f t="shared" si="23"/>
        <v>-94174</v>
      </c>
      <c r="D38" s="302">
        <f t="shared" si="24"/>
        <v>17264</v>
      </c>
      <c r="E38" s="302">
        <f t="shared" si="25"/>
        <v>-5733</v>
      </c>
      <c r="F38" s="302">
        <f t="shared" ref="F38:G38" si="28">L23-F23</f>
        <v>-4359</v>
      </c>
      <c r="G38" s="302">
        <f t="shared" si="28"/>
        <v>-9014</v>
      </c>
    </row>
    <row r="39" spans="1:7" ht="18" x14ac:dyDescent="0.25">
      <c r="A39" s="67" t="s">
        <v>124</v>
      </c>
      <c r="B39" s="304">
        <f t="shared" si="22"/>
        <v>-14395</v>
      </c>
      <c r="C39" s="304">
        <f t="shared" si="23"/>
        <v>3535</v>
      </c>
      <c r="D39" s="304">
        <f t="shared" si="24"/>
        <v>3404</v>
      </c>
      <c r="E39" s="304">
        <f t="shared" si="25"/>
        <v>-1334</v>
      </c>
      <c r="F39" s="304">
        <f t="shared" ref="F39:G39" si="29">L24-F24</f>
        <v>0</v>
      </c>
      <c r="G39" s="304">
        <f t="shared" si="29"/>
        <v>20400</v>
      </c>
    </row>
    <row r="40" spans="1:7" ht="18" x14ac:dyDescent="0.25">
      <c r="A40" s="69" t="s">
        <v>125</v>
      </c>
      <c r="B40" s="302">
        <f t="shared" si="22"/>
        <v>549</v>
      </c>
      <c r="C40" s="302">
        <f t="shared" si="23"/>
        <v>15360</v>
      </c>
      <c r="D40" s="302">
        <f t="shared" si="24"/>
        <v>-11456</v>
      </c>
      <c r="E40" s="302">
        <f t="shared" si="25"/>
        <v>-2230</v>
      </c>
      <c r="F40" s="302">
        <f t="shared" ref="F40:G40" si="30">L25-F25</f>
        <v>0</v>
      </c>
      <c r="G40" s="302">
        <f t="shared" si="30"/>
        <v>25476</v>
      </c>
    </row>
    <row r="41" spans="1:7" ht="18" x14ac:dyDescent="0.25">
      <c r="A41" s="67" t="s">
        <v>126</v>
      </c>
      <c r="B41" s="304">
        <f t="shared" si="22"/>
        <v>-3931</v>
      </c>
      <c r="C41" s="304">
        <f t="shared" si="23"/>
        <v>16300</v>
      </c>
      <c r="D41" s="304">
        <f t="shared" si="24"/>
        <v>-5848</v>
      </c>
      <c r="E41" s="304">
        <f t="shared" si="25"/>
        <v>-83</v>
      </c>
      <c r="F41" s="304">
        <f t="shared" ref="F41:G41" si="31">L26-F26</f>
        <v>0</v>
      </c>
      <c r="G41" s="304">
        <f t="shared" si="31"/>
        <v>12466</v>
      </c>
    </row>
    <row r="42" spans="1:7" ht="18" x14ac:dyDescent="0.25">
      <c r="A42" s="69" t="s">
        <v>127</v>
      </c>
      <c r="B42" s="302">
        <f t="shared" si="22"/>
        <v>-34135</v>
      </c>
      <c r="C42" s="302">
        <f t="shared" si="23"/>
        <v>13851</v>
      </c>
      <c r="D42" s="302">
        <f t="shared" si="24"/>
        <v>4929</v>
      </c>
      <c r="E42" s="302">
        <f t="shared" si="25"/>
        <v>-451</v>
      </c>
      <c r="F42" s="302">
        <f t="shared" ref="F42:G42" si="32">L27-F27</f>
        <v>0</v>
      </c>
      <c r="G42" s="302">
        <f t="shared" si="32"/>
        <v>-9093</v>
      </c>
    </row>
    <row r="43" spans="1:7" ht="18" x14ac:dyDescent="0.25">
      <c r="A43" s="67" t="s">
        <v>128</v>
      </c>
      <c r="B43" s="304">
        <f t="shared" si="22"/>
        <v>-7482</v>
      </c>
      <c r="C43" s="304">
        <f t="shared" si="23"/>
        <v>1258</v>
      </c>
      <c r="D43" s="304">
        <f t="shared" si="24"/>
        <v>6413</v>
      </c>
      <c r="E43" s="304">
        <f t="shared" si="25"/>
        <v>-116</v>
      </c>
      <c r="F43" s="304">
        <f t="shared" ref="F43:G43" si="33">L28-F28</f>
        <v>0</v>
      </c>
      <c r="G43" s="304">
        <f t="shared" si="33"/>
        <v>-5496</v>
      </c>
    </row>
    <row r="44" spans="1:7" ht="18" x14ac:dyDescent="0.25">
      <c r="A44" s="69" t="s">
        <v>129</v>
      </c>
      <c r="B44" s="302">
        <f t="shared" si="22"/>
        <v>-7952</v>
      </c>
      <c r="C44" s="302">
        <f t="shared" si="23"/>
        <v>39032</v>
      </c>
      <c r="D44" s="302">
        <f t="shared" si="24"/>
        <v>7691</v>
      </c>
      <c r="E44" s="302">
        <f t="shared" si="25"/>
        <v>-1598</v>
      </c>
      <c r="F44" s="302">
        <f t="shared" ref="F44:G44" si="34">L29-F29</f>
        <v>-2089</v>
      </c>
      <c r="G44" s="302">
        <f t="shared" si="34"/>
        <v>-9730</v>
      </c>
    </row>
    <row r="45" spans="1:7" ht="18.75" thickBot="1" x14ac:dyDescent="0.3">
      <c r="A45" s="306" t="s">
        <v>314</v>
      </c>
      <c r="B45" s="307">
        <f t="shared" si="22"/>
        <v>-117284</v>
      </c>
      <c r="C45" s="307">
        <f t="shared" si="23"/>
        <v>45178</v>
      </c>
      <c r="D45" s="307">
        <f t="shared" si="24"/>
        <v>47966</v>
      </c>
      <c r="E45" s="307">
        <f t="shared" si="25"/>
        <v>-17224</v>
      </c>
      <c r="F45" s="307">
        <f t="shared" ref="F45:G45" si="35">L30-F30</f>
        <v>-6448</v>
      </c>
      <c r="G45" s="307">
        <f t="shared" si="35"/>
        <v>-93242</v>
      </c>
    </row>
    <row r="46" spans="1:7" ht="15.75" thickTop="1" x14ac:dyDescent="0.25"/>
  </sheetData>
  <mergeCells count="6">
    <mergeCell ref="C2:F2"/>
    <mergeCell ref="G2:K2"/>
    <mergeCell ref="L2:M2"/>
    <mergeCell ref="N2:O2"/>
    <mergeCell ref="A2:A3"/>
    <mergeCell ref="B2:B3"/>
  </mergeCells>
  <pageMargins left="0.31" right="0.22" top="0.31" bottom="0.39" header="0.3" footer="0.2"/>
  <pageSetup paperSize="9" scale="96" orientation="landscape" verticalDpi="0" r:id="rId1"/>
  <headerFooter>
    <oddFooter>&amp;CIt is for internal use only; Restricted to code</oddFooter>
  </headerFooter>
  <rowBreaks count="1" manualBreakCount="1">
    <brk id="3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D9AB7-51D5-40AE-A676-5C21FCD830B4}">
  <dimension ref="A1:AD99"/>
  <sheetViews>
    <sheetView view="pageBreakPreview" zoomScaleNormal="13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6" sqref="M6"/>
    </sheetView>
  </sheetViews>
  <sheetFormatPr defaultRowHeight="15" x14ac:dyDescent="0.25"/>
  <cols>
    <col min="1" max="1" width="23.85546875" style="31" customWidth="1"/>
    <col min="2" max="3" width="11.140625" style="17" customWidth="1"/>
    <col min="4" max="4" width="11.28515625" style="17" bestFit="1" customWidth="1"/>
    <col min="5" max="5" width="12.28515625" style="17" customWidth="1"/>
    <col min="6" max="6" width="11.42578125" style="17" customWidth="1"/>
    <col min="7" max="7" width="7.5703125" style="17" customWidth="1"/>
    <col min="8" max="8" width="12.140625" style="17" customWidth="1"/>
    <col min="9" max="9" width="9.7109375" style="17" customWidth="1"/>
    <col min="10" max="10" width="10.28515625" style="17" customWidth="1"/>
    <col min="11" max="11" width="10" style="17" customWidth="1"/>
    <col min="12" max="12" width="9.85546875" style="17" bestFit="1" customWidth="1"/>
    <col min="13" max="13" width="3.5703125" customWidth="1"/>
    <col min="14" max="14" width="6.42578125" customWidth="1"/>
    <col min="15" max="15" width="15.28515625" customWidth="1"/>
    <col min="16" max="16" width="10.5703125" customWidth="1"/>
    <col min="17" max="17" width="11.7109375" customWidth="1"/>
    <col min="18" max="18" width="9" customWidth="1"/>
    <col min="19" max="19" width="9.7109375" bestFit="1" customWidth="1"/>
    <col min="20" max="20" width="6.42578125" customWidth="1"/>
    <col min="21" max="21" width="9.140625" customWidth="1"/>
    <col min="22" max="22" width="9.42578125" customWidth="1"/>
    <col min="23" max="23" width="9.5703125" style="3" customWidth="1"/>
    <col min="24" max="24" width="9.140625" style="3"/>
    <col min="25" max="25" width="8.5703125" customWidth="1"/>
    <col min="26" max="26" width="16.42578125" bestFit="1" customWidth="1"/>
    <col min="27" max="27" width="11" customWidth="1"/>
    <col min="30" max="30" width="11.7109375" customWidth="1"/>
  </cols>
  <sheetData>
    <row r="1" spans="1:30" ht="15" customHeight="1" x14ac:dyDescent="0.25">
      <c r="A1" s="283" t="s">
        <v>266</v>
      </c>
      <c r="B1" s="278" t="s">
        <v>260</v>
      </c>
      <c r="C1" s="278" t="s">
        <v>259</v>
      </c>
      <c r="D1" s="280" t="s">
        <v>143</v>
      </c>
      <c r="E1" s="281"/>
      <c r="F1" s="282"/>
      <c r="G1" s="280" t="s">
        <v>142</v>
      </c>
      <c r="H1" s="281"/>
      <c r="I1" s="282"/>
      <c r="J1" s="78" t="s">
        <v>114</v>
      </c>
      <c r="K1" s="78"/>
      <c r="L1" s="78" t="s">
        <v>276</v>
      </c>
      <c r="M1" s="29"/>
      <c r="O1" s="269" t="s">
        <v>116</v>
      </c>
      <c r="P1" s="276" t="s">
        <v>274</v>
      </c>
      <c r="Q1" s="245" t="s">
        <v>141</v>
      </c>
      <c r="R1" s="243"/>
      <c r="S1" s="244"/>
      <c r="T1" s="245" t="s">
        <v>142</v>
      </c>
      <c r="U1" s="243"/>
      <c r="V1" s="244"/>
      <c r="Z1" s="269" t="s">
        <v>116</v>
      </c>
      <c r="AA1" s="267" t="s">
        <v>138</v>
      </c>
      <c r="AB1" s="267" t="s">
        <v>136</v>
      </c>
      <c r="AC1" s="267" t="s">
        <v>137</v>
      </c>
      <c r="AD1" s="267" t="s">
        <v>117</v>
      </c>
    </row>
    <row r="2" spans="1:30" ht="28.5" customHeight="1" thickBot="1" x14ac:dyDescent="0.3">
      <c r="A2" s="284"/>
      <c r="B2" s="279"/>
      <c r="C2" s="279"/>
      <c r="D2" s="79" t="s">
        <v>112</v>
      </c>
      <c r="E2" s="80" t="s">
        <v>261</v>
      </c>
      <c r="F2" s="81" t="s">
        <v>113</v>
      </c>
      <c r="G2" s="81" t="s">
        <v>112</v>
      </c>
      <c r="H2" s="80" t="s">
        <v>261</v>
      </c>
      <c r="I2" s="81" t="s">
        <v>113</v>
      </c>
      <c r="J2" s="81" t="s">
        <v>112</v>
      </c>
      <c r="K2" s="81" t="s">
        <v>144</v>
      </c>
      <c r="L2" s="81" t="s">
        <v>140</v>
      </c>
      <c r="M2" s="29"/>
      <c r="O2" s="275"/>
      <c r="P2" s="277"/>
      <c r="Q2" s="116" t="s">
        <v>145</v>
      </c>
      <c r="R2" s="116" t="s">
        <v>146</v>
      </c>
      <c r="S2" s="19" t="s">
        <v>144</v>
      </c>
      <c r="T2" s="19" t="s">
        <v>140</v>
      </c>
      <c r="U2" s="116" t="s">
        <v>147</v>
      </c>
      <c r="V2" s="19" t="s">
        <v>144</v>
      </c>
      <c r="X2" s="273" t="s">
        <v>273</v>
      </c>
      <c r="Y2" s="274"/>
      <c r="Z2" s="270"/>
      <c r="AA2" s="268"/>
      <c r="AB2" s="268"/>
      <c r="AC2" s="268"/>
      <c r="AD2" s="268"/>
    </row>
    <row r="3" spans="1:30" ht="19.5" thickBot="1" x14ac:dyDescent="0.3">
      <c r="A3" s="73" t="s">
        <v>115</v>
      </c>
      <c r="B3" s="44">
        <v>2537214</v>
      </c>
      <c r="C3" s="44">
        <v>1663924</v>
      </c>
      <c r="D3" s="44">
        <f>SUM(D4:D99)/2</f>
        <v>1498942</v>
      </c>
      <c r="E3" s="44">
        <f>SUM(E4:E99)/2</f>
        <v>1355918</v>
      </c>
      <c r="F3" s="44">
        <f t="shared" ref="F3:L3" si="0">SUM(F4:F99)/2</f>
        <v>1205575</v>
      </c>
      <c r="G3" s="82">
        <f>D3/C3*100</f>
        <v>90.084763486793875</v>
      </c>
      <c r="H3" s="82">
        <f>E3/C3*100</f>
        <v>81.489178592291481</v>
      </c>
      <c r="I3" s="82">
        <f>F3/C3*100</f>
        <v>72.453729857854086</v>
      </c>
      <c r="J3" s="44">
        <f t="shared" si="0"/>
        <v>3391</v>
      </c>
      <c r="K3" s="44">
        <f t="shared" si="0"/>
        <v>3057</v>
      </c>
      <c r="L3" s="44">
        <f t="shared" si="0"/>
        <v>142286</v>
      </c>
      <c r="M3" s="29"/>
      <c r="O3" s="24" t="s">
        <v>118</v>
      </c>
      <c r="P3" s="25">
        <f>SUM(P4:P14)</f>
        <v>1663925</v>
      </c>
      <c r="Q3" s="26">
        <f>SUM(Q4:Q14)</f>
        <v>1498942</v>
      </c>
      <c r="R3" s="26">
        <f>SUM(R4:R14)</f>
        <v>1355918</v>
      </c>
      <c r="S3" s="26">
        <f>SUM(S4:S14)</f>
        <v>1205575</v>
      </c>
      <c r="T3" s="27">
        <f t="shared" ref="T3:T14" si="1">Q3/P3*100</f>
        <v>90.084709346875613</v>
      </c>
      <c r="U3" s="27">
        <f t="shared" ref="U3:U14" si="2">R3/P3*100</f>
        <v>81.48912961822198</v>
      </c>
      <c r="V3" s="28">
        <f t="shared" ref="V3:V14" si="3">S3/P3*100</f>
        <v>72.453686313986509</v>
      </c>
      <c r="X3" s="271">
        <f ca="1">NOW()</f>
        <v>44558.39889837963</v>
      </c>
      <c r="Y3" s="272"/>
      <c r="Z3" s="24" t="s">
        <v>118</v>
      </c>
      <c r="AA3" s="18">
        <v>1545935</v>
      </c>
      <c r="AB3" s="11">
        <v>1432062</v>
      </c>
      <c r="AC3" s="11">
        <v>3.3E-3</v>
      </c>
      <c r="AD3" s="12">
        <v>48910</v>
      </c>
    </row>
    <row r="4" spans="1:30" ht="18" x14ac:dyDescent="0.25">
      <c r="A4" s="74" t="str">
        <f>Details!A3</f>
        <v>401 GORKHA</v>
      </c>
      <c r="B4" s="45">
        <v>246102</v>
      </c>
      <c r="C4" s="45">
        <v>161395</v>
      </c>
      <c r="D4" s="45">
        <f>SUM(Details!B3:L3)</f>
        <v>143069</v>
      </c>
      <c r="E4" s="45">
        <f>SUM(Details!B3:J3)</f>
        <v>130194</v>
      </c>
      <c r="F4" s="45">
        <f>SUM(Details!K3:U3)</f>
        <v>111834</v>
      </c>
      <c r="G4" s="83">
        <f t="shared" ref="G4:G67" si="4">D4/C4*100</f>
        <v>88.645249233247625</v>
      </c>
      <c r="H4" s="83">
        <f t="shared" ref="H4:H67" si="5">E4/C4*100</f>
        <v>80.667926515691306</v>
      </c>
      <c r="I4" s="83">
        <f t="shared" ref="I4:I67" si="6">F4/C4*100</f>
        <v>69.292109420985781</v>
      </c>
      <c r="J4" s="45">
        <f>SUM(Details!V3:V3)</f>
        <v>0</v>
      </c>
      <c r="K4" s="45">
        <f>SUM(Details!W3:W3)</f>
        <v>0</v>
      </c>
      <c r="L4" s="45">
        <f>Details!X3</f>
        <v>17644</v>
      </c>
      <c r="M4" s="29"/>
      <c r="O4" s="20" t="s">
        <v>119</v>
      </c>
      <c r="P4" s="21">
        <v>161395</v>
      </c>
      <c r="Q4" s="22">
        <f>D4</f>
        <v>143069</v>
      </c>
      <c r="R4" s="22">
        <f>E4</f>
        <v>130194</v>
      </c>
      <c r="S4" s="22">
        <f>F4</f>
        <v>111834</v>
      </c>
      <c r="T4" s="23">
        <f t="shared" si="1"/>
        <v>88.645249233247625</v>
      </c>
      <c r="U4" s="23">
        <f t="shared" si="2"/>
        <v>80.667926515691306</v>
      </c>
      <c r="V4" s="23">
        <f t="shared" si="3"/>
        <v>69.292109420985781</v>
      </c>
      <c r="Z4" s="20" t="s">
        <v>119</v>
      </c>
      <c r="AA4" s="10">
        <v>151410</v>
      </c>
      <c r="AB4" s="13">
        <v>160934</v>
      </c>
      <c r="AC4" s="11">
        <v>-6.1000000000000004E-3</v>
      </c>
      <c r="AD4" s="14">
        <v>4018</v>
      </c>
    </row>
    <row r="5" spans="1:30" ht="18" x14ac:dyDescent="0.25">
      <c r="A5" s="75" t="str">
        <f>Details!A4</f>
        <v>40101 Chumanubri Rural Municipality</v>
      </c>
      <c r="B5" s="46">
        <v>7074</v>
      </c>
      <c r="C5" s="46">
        <v>4639</v>
      </c>
      <c r="D5" s="46">
        <f>SUM(Details!B4:L4)</f>
        <v>3431</v>
      </c>
      <c r="E5" s="47">
        <f>SUM(Details!B4:J4)</f>
        <v>3431</v>
      </c>
      <c r="F5" s="46">
        <f>SUM(Details!K4:U4)</f>
        <v>3375</v>
      </c>
      <c r="G5" s="84">
        <f t="shared" si="4"/>
        <v>73.959905151972407</v>
      </c>
      <c r="H5" s="85">
        <f t="shared" si="5"/>
        <v>73.959905151972407</v>
      </c>
      <c r="I5" s="84">
        <f t="shared" si="6"/>
        <v>72.752748437163177</v>
      </c>
      <c r="J5" s="46">
        <f>SUM(Details!V4:V4)</f>
        <v>0</v>
      </c>
      <c r="K5" s="46">
        <f>SUM(Details!W4:W4)</f>
        <v>0</v>
      </c>
      <c r="L5" s="46">
        <f>Details!X4</f>
        <v>87</v>
      </c>
      <c r="M5" s="29"/>
      <c r="O5" s="16" t="s">
        <v>120</v>
      </c>
      <c r="P5" s="4">
        <v>4154</v>
      </c>
      <c r="Q5" s="6">
        <f>D16</f>
        <v>5143</v>
      </c>
      <c r="R5" s="6">
        <f>E16</f>
        <v>2328</v>
      </c>
      <c r="S5" s="6">
        <f>F16</f>
        <v>4615</v>
      </c>
      <c r="T5" s="7">
        <f t="shared" si="1"/>
        <v>123.8083774675012</v>
      </c>
      <c r="U5" s="7">
        <f t="shared" si="2"/>
        <v>56.042368801155519</v>
      </c>
      <c r="V5" s="7">
        <f t="shared" si="3"/>
        <v>111.09773712084738</v>
      </c>
      <c r="Z5" s="16" t="s">
        <v>120</v>
      </c>
      <c r="AA5" s="10">
        <v>3269</v>
      </c>
      <c r="AB5" s="13">
        <v>4795</v>
      </c>
      <c r="AC5" s="11">
        <v>-3.8300000000000001E-2</v>
      </c>
      <c r="AD5" s="14">
        <v>595</v>
      </c>
    </row>
    <row r="6" spans="1:30" ht="18" x14ac:dyDescent="0.25">
      <c r="A6" s="76" t="str">
        <f>Details!A5</f>
        <v>40102 Ajirkot Rural Municipality</v>
      </c>
      <c r="B6" s="48">
        <v>14121</v>
      </c>
      <c r="C6" s="48">
        <v>9261</v>
      </c>
      <c r="D6" s="48">
        <f>SUM(Details!B5:L5)</f>
        <v>8611</v>
      </c>
      <c r="E6" s="45">
        <f>SUM(Details!B5:J5)</f>
        <v>7986</v>
      </c>
      <c r="F6" s="48">
        <f>SUM(Details!K5:U5)</f>
        <v>7901</v>
      </c>
      <c r="G6" s="86">
        <f t="shared" si="4"/>
        <v>92.981319511931758</v>
      </c>
      <c r="H6" s="83">
        <f t="shared" si="5"/>
        <v>86.232588273404602</v>
      </c>
      <c r="I6" s="86">
        <f t="shared" si="6"/>
        <v>85.314760824964907</v>
      </c>
      <c r="J6" s="48">
        <f>SUM(Details!V5:V5)</f>
        <v>0</v>
      </c>
      <c r="K6" s="48">
        <f>SUM(Details!W5:W5)</f>
        <v>0</v>
      </c>
      <c r="L6" s="48">
        <f>Details!X5</f>
        <v>1188</v>
      </c>
      <c r="M6" s="29"/>
      <c r="O6" s="15" t="s">
        <v>121</v>
      </c>
      <c r="P6" s="5">
        <v>7484</v>
      </c>
      <c r="Q6" s="8">
        <f>D21</f>
        <v>13539</v>
      </c>
      <c r="R6" s="8">
        <f>E21</f>
        <v>4556</v>
      </c>
      <c r="S6" s="8">
        <f>F21</f>
        <v>13628</v>
      </c>
      <c r="T6" s="9">
        <f t="shared" si="1"/>
        <v>180.9059326563335</v>
      </c>
      <c r="U6" s="9">
        <f t="shared" si="2"/>
        <v>60.876536611437736</v>
      </c>
      <c r="V6" s="9">
        <f t="shared" si="3"/>
        <v>182.0951362907536</v>
      </c>
      <c r="Z6" s="15" t="s">
        <v>121</v>
      </c>
      <c r="AA6" s="10">
        <v>8753</v>
      </c>
      <c r="AB6" s="13">
        <v>9751</v>
      </c>
      <c r="AC6" s="11">
        <v>-1.0800000000000001E-2</v>
      </c>
      <c r="AD6" s="14">
        <v>759</v>
      </c>
    </row>
    <row r="7" spans="1:30" ht="18" x14ac:dyDescent="0.25">
      <c r="A7" s="75" t="str">
        <f>Details!A6</f>
        <v>40103 Sulikot Rural Municipality</v>
      </c>
      <c r="B7" s="46">
        <v>22515</v>
      </c>
      <c r="C7" s="46">
        <v>14766</v>
      </c>
      <c r="D7" s="46">
        <f>SUM(Details!B6:L6)</f>
        <v>12273</v>
      </c>
      <c r="E7" s="47">
        <f>SUM(Details!B6:J6)</f>
        <v>11287</v>
      </c>
      <c r="F7" s="46">
        <f>SUM(Details!K6:U6)</f>
        <v>7123</v>
      </c>
      <c r="G7" s="84">
        <f t="shared" si="4"/>
        <v>83.116619260463239</v>
      </c>
      <c r="H7" s="85">
        <f t="shared" si="5"/>
        <v>76.439116890153059</v>
      </c>
      <c r="I7" s="84">
        <f t="shared" si="6"/>
        <v>48.239198157930382</v>
      </c>
      <c r="J7" s="46">
        <f>SUM(Details!V6:V6)</f>
        <v>0</v>
      </c>
      <c r="K7" s="46">
        <f>SUM(Details!W6:W6)</f>
        <v>0</v>
      </c>
      <c r="L7" s="46">
        <f>Details!X6</f>
        <v>2381</v>
      </c>
      <c r="M7" s="29"/>
      <c r="O7" s="16" t="s">
        <v>122</v>
      </c>
      <c r="P7" s="4">
        <v>72973</v>
      </c>
      <c r="Q7" s="6">
        <f>D27</f>
        <v>67457</v>
      </c>
      <c r="R7" s="6">
        <f>E27</f>
        <v>58191</v>
      </c>
      <c r="S7" s="6">
        <f>F27</f>
        <v>55253</v>
      </c>
      <c r="T7" s="7">
        <f t="shared" si="1"/>
        <v>92.44103983665191</v>
      </c>
      <c r="U7" s="7">
        <f t="shared" si="2"/>
        <v>79.743192687706411</v>
      </c>
      <c r="V7" s="7">
        <f t="shared" si="3"/>
        <v>75.717046030723694</v>
      </c>
      <c r="Z7" s="16" t="s">
        <v>122</v>
      </c>
      <c r="AA7" s="10">
        <v>65342</v>
      </c>
      <c r="AB7" s="13">
        <v>65801</v>
      </c>
      <c r="AC7" s="11">
        <v>-6.9999999999999999E-4</v>
      </c>
      <c r="AD7" s="14">
        <v>2504</v>
      </c>
    </row>
    <row r="8" spans="1:30" ht="18" x14ac:dyDescent="0.25">
      <c r="A8" s="76" t="str">
        <f>Details!A7</f>
        <v>40104 Dharche Rural Municipality</v>
      </c>
      <c r="B8" s="48">
        <v>12144</v>
      </c>
      <c r="C8" s="48">
        <v>7964</v>
      </c>
      <c r="D8" s="48">
        <f>SUM(Details!B7:L7)</f>
        <v>8579</v>
      </c>
      <c r="E8" s="45">
        <f>SUM(Details!B7:J7)</f>
        <v>8016</v>
      </c>
      <c r="F8" s="48">
        <f>SUM(Details!K7:U7)</f>
        <v>8336</v>
      </c>
      <c r="G8" s="86">
        <f t="shared" si="4"/>
        <v>107.72225012556504</v>
      </c>
      <c r="H8" s="83">
        <f t="shared" si="5"/>
        <v>100.65293822199899</v>
      </c>
      <c r="I8" s="86">
        <f t="shared" si="6"/>
        <v>104.67101958814666</v>
      </c>
      <c r="J8" s="48">
        <f>SUM(Details!V7:V7)</f>
        <v>0</v>
      </c>
      <c r="K8" s="48">
        <f>SUM(Details!W7:W7)</f>
        <v>0</v>
      </c>
      <c r="L8" s="48">
        <f>Details!X7</f>
        <v>0</v>
      </c>
      <c r="M8" s="29"/>
      <c r="O8" s="15" t="s">
        <v>123</v>
      </c>
      <c r="P8" s="5">
        <v>391204</v>
      </c>
      <c r="Q8" s="8">
        <f>D34</f>
        <v>382126</v>
      </c>
      <c r="R8" s="8">
        <f>E34</f>
        <v>350448</v>
      </c>
      <c r="S8" s="8">
        <f>F34</f>
        <v>395408</v>
      </c>
      <c r="T8" s="9">
        <f t="shared" si="1"/>
        <v>97.679471580045202</v>
      </c>
      <c r="U8" s="9">
        <f t="shared" si="2"/>
        <v>89.581906115479399</v>
      </c>
      <c r="V8" s="9">
        <f t="shared" si="3"/>
        <v>101.07463113874091</v>
      </c>
      <c r="Z8" s="15" t="s">
        <v>123</v>
      </c>
      <c r="AA8" s="10">
        <v>406089</v>
      </c>
      <c r="AB8" s="13">
        <v>314056</v>
      </c>
      <c r="AC8" s="11">
        <v>2.5700000000000001E-2</v>
      </c>
      <c r="AD8" s="14">
        <v>17300</v>
      </c>
    </row>
    <row r="9" spans="1:30" ht="18" x14ac:dyDescent="0.25">
      <c r="A9" s="75" t="str">
        <f>Details!A8</f>
        <v>40105 Aarughat Rural Municipality</v>
      </c>
      <c r="B9" s="46">
        <v>21518</v>
      </c>
      <c r="C9" s="46">
        <v>14112</v>
      </c>
      <c r="D9" s="46">
        <f>SUM(Details!B8:L8)</f>
        <v>12985</v>
      </c>
      <c r="E9" s="47">
        <f>SUM(Details!B8:J8)</f>
        <v>12037</v>
      </c>
      <c r="F9" s="46">
        <f>SUM(Details!K8:U8)</f>
        <v>10159</v>
      </c>
      <c r="G9" s="84">
        <f t="shared" si="4"/>
        <v>92.013888888888886</v>
      </c>
      <c r="H9" s="85">
        <f t="shared" si="5"/>
        <v>85.296201814058961</v>
      </c>
      <c r="I9" s="84">
        <f t="shared" si="6"/>
        <v>71.988378684807259</v>
      </c>
      <c r="J9" s="46">
        <f>SUM(Details!V8:V8)</f>
        <v>0</v>
      </c>
      <c r="K9" s="46">
        <f>SUM(Details!W8:W8)</f>
        <v>0</v>
      </c>
      <c r="L9" s="46">
        <f>Details!X8</f>
        <v>1960</v>
      </c>
      <c r="M9" s="29"/>
      <c r="O9" s="16" t="s">
        <v>124</v>
      </c>
      <c r="P9" s="4">
        <v>113482</v>
      </c>
      <c r="Q9" s="6">
        <f>D40</f>
        <v>109847</v>
      </c>
      <c r="R9" s="6">
        <f>E40</f>
        <v>96468</v>
      </c>
      <c r="S9" s="6">
        <f>F40</f>
        <v>87802</v>
      </c>
      <c r="T9" s="7">
        <f t="shared" si="1"/>
        <v>96.796848839463522</v>
      </c>
      <c r="U9" s="7">
        <f t="shared" si="2"/>
        <v>85.007313935249641</v>
      </c>
      <c r="V9" s="7">
        <f t="shared" si="3"/>
        <v>77.370860577007804</v>
      </c>
      <c r="Z9" s="16" t="s">
        <v>124</v>
      </c>
      <c r="AA9" s="10">
        <v>107984</v>
      </c>
      <c r="AB9" s="13">
        <v>102205</v>
      </c>
      <c r="AC9" s="11">
        <v>5.4999999999999997E-3</v>
      </c>
      <c r="AD9" s="14">
        <v>3942</v>
      </c>
    </row>
    <row r="10" spans="1:30" ht="18" x14ac:dyDescent="0.25">
      <c r="A10" s="76" t="str">
        <f>Details!A9</f>
        <v>40106 Bhimsen Rural Municipality</v>
      </c>
      <c r="B10" s="48">
        <v>19614</v>
      </c>
      <c r="C10" s="48">
        <v>12863</v>
      </c>
      <c r="D10" s="48">
        <f>SUM(Details!B9:L9)</f>
        <v>10850</v>
      </c>
      <c r="E10" s="45">
        <f>SUM(Details!B9:J9)</f>
        <v>9955</v>
      </c>
      <c r="F10" s="48">
        <f>SUM(Details!K9:U9)</f>
        <v>10227</v>
      </c>
      <c r="G10" s="86">
        <f t="shared" si="4"/>
        <v>84.350462567052787</v>
      </c>
      <c r="H10" s="83">
        <f t="shared" si="5"/>
        <v>77.392521184793594</v>
      </c>
      <c r="I10" s="86">
        <f t="shared" si="6"/>
        <v>79.507113426105875</v>
      </c>
      <c r="J10" s="48">
        <f>SUM(Details!V9:V9)</f>
        <v>0</v>
      </c>
      <c r="K10" s="48">
        <f>SUM(Details!W9:W9)</f>
        <v>0</v>
      </c>
      <c r="L10" s="48">
        <f>Details!X9</f>
        <v>1755</v>
      </c>
      <c r="M10" s="29"/>
      <c r="O10" s="15" t="s">
        <v>125</v>
      </c>
      <c r="P10" s="5">
        <v>229347</v>
      </c>
      <c r="Q10" s="8">
        <f>D49</f>
        <v>192401</v>
      </c>
      <c r="R10" s="8">
        <f>E49</f>
        <v>174981</v>
      </c>
      <c r="S10" s="8">
        <f>F49</f>
        <v>123016</v>
      </c>
      <c r="T10" s="9">
        <f t="shared" si="1"/>
        <v>83.890785578185017</v>
      </c>
      <c r="U10" s="9">
        <f t="shared" si="2"/>
        <v>76.295307983099846</v>
      </c>
      <c r="V10" s="9">
        <f t="shared" si="3"/>
        <v>53.637501253559016</v>
      </c>
      <c r="Z10" s="15" t="s">
        <v>125</v>
      </c>
      <c r="AA10" s="10">
        <v>195309</v>
      </c>
      <c r="AB10" s="13">
        <v>190487</v>
      </c>
      <c r="AC10" s="11">
        <v>2.5000000000000001E-3</v>
      </c>
      <c r="AD10" s="14">
        <v>4971</v>
      </c>
    </row>
    <row r="11" spans="1:30" ht="18" x14ac:dyDescent="0.25">
      <c r="A11" s="75" t="str">
        <f>Details!A10</f>
        <v>40107 Siranchowk Rural Municipality</v>
      </c>
      <c r="B11" s="46">
        <v>21197</v>
      </c>
      <c r="C11" s="46">
        <v>13901</v>
      </c>
      <c r="D11" s="46">
        <f>SUM(Details!B10:L10)</f>
        <v>12221</v>
      </c>
      <c r="E11" s="47">
        <f>SUM(Details!B10:J10)</f>
        <v>11299</v>
      </c>
      <c r="F11" s="46">
        <f>SUM(Details!K10:U10)</f>
        <v>6976</v>
      </c>
      <c r="G11" s="84">
        <f t="shared" si="4"/>
        <v>87.914538522408463</v>
      </c>
      <c r="H11" s="85">
        <f t="shared" si="5"/>
        <v>81.281922163873105</v>
      </c>
      <c r="I11" s="84">
        <f t="shared" si="6"/>
        <v>50.183440040284879</v>
      </c>
      <c r="J11" s="46">
        <f>SUM(Details!V10:V10)</f>
        <v>0</v>
      </c>
      <c r="K11" s="46">
        <f>SUM(Details!W10:W10)</f>
        <v>0</v>
      </c>
      <c r="L11" s="46">
        <f>Details!X10</f>
        <v>1851</v>
      </c>
      <c r="M11" s="29"/>
      <c r="O11" s="16" t="s">
        <v>272</v>
      </c>
      <c r="P11" s="4">
        <v>234479</v>
      </c>
      <c r="Q11" s="6">
        <f>D60</f>
        <v>192726</v>
      </c>
      <c r="R11" s="6">
        <f>E60</f>
        <v>177473</v>
      </c>
      <c r="S11" s="6">
        <f>F60</f>
        <v>103018</v>
      </c>
      <c r="T11" s="7">
        <f t="shared" si="1"/>
        <v>82.193288098294516</v>
      </c>
      <c r="U11" s="7">
        <f t="shared" si="2"/>
        <v>75.688227943653814</v>
      </c>
      <c r="V11" s="7">
        <f t="shared" si="3"/>
        <v>43.934851308645975</v>
      </c>
      <c r="Z11" s="16" t="s">
        <v>272</v>
      </c>
      <c r="AA11" s="10">
        <v>218462</v>
      </c>
      <c r="AB11" s="13">
        <v>191065</v>
      </c>
      <c r="AC11" s="11">
        <v>1.34E-2</v>
      </c>
      <c r="AD11" s="14">
        <v>3032</v>
      </c>
    </row>
    <row r="12" spans="1:30" ht="18" x14ac:dyDescent="0.25">
      <c r="A12" s="76" t="str">
        <f>Details!A11</f>
        <v>40108 Palungtar Municipality</v>
      </c>
      <c r="B12" s="48">
        <v>34465</v>
      </c>
      <c r="C12" s="48">
        <v>22602</v>
      </c>
      <c r="D12" s="48">
        <f>SUM(Details!B11:L11)</f>
        <v>25525</v>
      </c>
      <c r="E12" s="45">
        <f>SUM(Details!B11:J11)</f>
        <v>22487</v>
      </c>
      <c r="F12" s="48">
        <f>SUM(Details!K11:U11)</f>
        <v>20995</v>
      </c>
      <c r="G12" s="86">
        <f t="shared" si="4"/>
        <v>112.93248385098664</v>
      </c>
      <c r="H12" s="83">
        <f t="shared" si="5"/>
        <v>99.491195469427481</v>
      </c>
      <c r="I12" s="86">
        <f t="shared" si="6"/>
        <v>92.890009733651894</v>
      </c>
      <c r="J12" s="48">
        <f>SUM(Details!V11:V11)</f>
        <v>0</v>
      </c>
      <c r="K12" s="48">
        <f>SUM(Details!W11:W11)</f>
        <v>0</v>
      </c>
      <c r="L12" s="48">
        <f>Details!X11</f>
        <v>0</v>
      </c>
      <c r="M12" s="29"/>
      <c r="O12" s="15" t="s">
        <v>127</v>
      </c>
      <c r="P12" s="5">
        <v>163840</v>
      </c>
      <c r="Q12" s="8">
        <f>D69</f>
        <v>165269</v>
      </c>
      <c r="R12" s="8">
        <f>E69</f>
        <v>154093</v>
      </c>
      <c r="S12" s="8">
        <f>F69</f>
        <v>149099</v>
      </c>
      <c r="T12" s="9">
        <f t="shared" si="1"/>
        <v>100.87219238281251</v>
      </c>
      <c r="U12" s="9">
        <f t="shared" si="2"/>
        <v>94.0509033203125</v>
      </c>
      <c r="V12" s="9">
        <f t="shared" si="3"/>
        <v>91.0028076171875</v>
      </c>
      <c r="Z12" s="15" t="s">
        <v>127</v>
      </c>
      <c r="AA12" s="10">
        <v>157350</v>
      </c>
      <c r="AB12" s="13">
        <v>172686</v>
      </c>
      <c r="AC12" s="11">
        <v>-9.2999999999999992E-3</v>
      </c>
      <c r="AD12" s="14">
        <v>4508</v>
      </c>
    </row>
    <row r="13" spans="1:30" ht="18" x14ac:dyDescent="0.25">
      <c r="A13" s="75" t="str">
        <f>Details!A12</f>
        <v>40109 Gorkha Municipality</v>
      </c>
      <c r="B13" s="46">
        <v>47882</v>
      </c>
      <c r="C13" s="46">
        <v>31401</v>
      </c>
      <c r="D13" s="46">
        <f>SUM(Details!B12:L12)</f>
        <v>18963</v>
      </c>
      <c r="E13" s="47">
        <f>SUM(Details!B12:J12)</f>
        <v>16925</v>
      </c>
      <c r="F13" s="46">
        <f>SUM(Details!K12:U12)</f>
        <v>14856</v>
      </c>
      <c r="G13" s="84">
        <f t="shared" si="4"/>
        <v>60.389796503296076</v>
      </c>
      <c r="H13" s="85">
        <f t="shared" si="5"/>
        <v>53.899557338938251</v>
      </c>
      <c r="I13" s="84">
        <f t="shared" si="6"/>
        <v>47.310595203974401</v>
      </c>
      <c r="J13" s="46">
        <f>SUM(Details!V12:V12)</f>
        <v>0</v>
      </c>
      <c r="K13" s="46">
        <f>SUM(Details!W12:W12)</f>
        <v>0</v>
      </c>
      <c r="L13" s="46">
        <f>Details!X12</f>
        <v>5472</v>
      </c>
      <c r="M13" s="29"/>
      <c r="O13" s="16" t="s">
        <v>128</v>
      </c>
      <c r="P13" s="4">
        <v>97915</v>
      </c>
      <c r="Q13" s="6">
        <f>D81</f>
        <v>81151</v>
      </c>
      <c r="R13" s="6">
        <f>E81</f>
        <v>74680</v>
      </c>
      <c r="S13" s="6">
        <f>F81</f>
        <v>74457</v>
      </c>
      <c r="T13" s="7">
        <f t="shared" si="1"/>
        <v>82.879027728131533</v>
      </c>
      <c r="U13" s="7">
        <f t="shared" si="2"/>
        <v>76.270234386968298</v>
      </c>
      <c r="V13" s="7">
        <f t="shared" si="3"/>
        <v>76.042485829546038</v>
      </c>
      <c r="Z13" s="16" t="s">
        <v>128</v>
      </c>
      <c r="AA13" s="10">
        <v>80253</v>
      </c>
      <c r="AB13" s="13">
        <v>86417</v>
      </c>
      <c r="AC13" s="11">
        <v>-7.4000000000000003E-3</v>
      </c>
      <c r="AD13" s="14">
        <v>2975</v>
      </c>
    </row>
    <row r="14" spans="1:30" ht="18" x14ac:dyDescent="0.25">
      <c r="A14" s="76" t="str">
        <f>Details!A13</f>
        <v>40110 Shahid Lakhan Rural Municipality</v>
      </c>
      <c r="B14" s="48">
        <v>24749</v>
      </c>
      <c r="C14" s="48">
        <v>16231</v>
      </c>
      <c r="D14" s="48">
        <f>SUM(Details!B13:L13)</f>
        <v>16417</v>
      </c>
      <c r="E14" s="45">
        <f>SUM(Details!B13:J13)</f>
        <v>15347</v>
      </c>
      <c r="F14" s="48">
        <f>SUM(Details!K13:U13)</f>
        <v>9352</v>
      </c>
      <c r="G14" s="86">
        <f t="shared" si="4"/>
        <v>101.14595527077815</v>
      </c>
      <c r="H14" s="83">
        <f t="shared" si="5"/>
        <v>94.55363193888239</v>
      </c>
      <c r="I14" s="86">
        <f t="shared" si="6"/>
        <v>57.618138130737471</v>
      </c>
      <c r="J14" s="48">
        <f>SUM(Details!V13:V13)</f>
        <v>0</v>
      </c>
      <c r="K14" s="48">
        <f>SUM(Details!W13:W13)</f>
        <v>0</v>
      </c>
      <c r="L14" s="48">
        <f>Details!X13</f>
        <v>1491</v>
      </c>
      <c r="M14" s="29"/>
      <c r="O14" s="15" t="s">
        <v>129</v>
      </c>
      <c r="P14" s="5">
        <v>187652</v>
      </c>
      <c r="Q14" s="8">
        <f>D89</f>
        <v>146214</v>
      </c>
      <c r="R14" s="8">
        <f>E89</f>
        <v>132506</v>
      </c>
      <c r="S14" s="8">
        <f>F89</f>
        <v>87445</v>
      </c>
      <c r="T14" s="9">
        <f t="shared" si="1"/>
        <v>77.917634770745849</v>
      </c>
      <c r="U14" s="9">
        <f t="shared" si="2"/>
        <v>70.612623366657431</v>
      </c>
      <c r="V14" s="9">
        <f t="shared" si="3"/>
        <v>46.599556626095115</v>
      </c>
      <c r="Z14" s="15" t="s">
        <v>129</v>
      </c>
      <c r="AA14" s="10">
        <v>151713</v>
      </c>
      <c r="AB14" s="13">
        <v>151865</v>
      </c>
      <c r="AC14" s="11">
        <v>-1E-4</v>
      </c>
      <c r="AD14" s="14">
        <v>4306</v>
      </c>
    </row>
    <row r="15" spans="1:30" ht="16.5" thickBot="1" x14ac:dyDescent="0.3">
      <c r="A15" s="75" t="str">
        <f>Details!A14</f>
        <v>40111 Gandaki Rural Municipality</v>
      </c>
      <c r="B15" s="46">
        <v>20821</v>
      </c>
      <c r="C15" s="46">
        <v>13655</v>
      </c>
      <c r="D15" s="46">
        <f>SUM(Details!B14:L14)</f>
        <v>13214</v>
      </c>
      <c r="E15" s="47">
        <f>SUM(Details!B14:J14)</f>
        <v>11424</v>
      </c>
      <c r="F15" s="46">
        <f>SUM(Details!K14:U14)</f>
        <v>12534</v>
      </c>
      <c r="G15" s="84">
        <f t="shared" si="4"/>
        <v>96.770413767850599</v>
      </c>
      <c r="H15" s="85">
        <f t="shared" si="5"/>
        <v>83.661662394727216</v>
      </c>
      <c r="I15" s="84">
        <f t="shared" si="6"/>
        <v>91.790552911021607</v>
      </c>
      <c r="J15" s="46">
        <f>SUM(Details!V14:V14)</f>
        <v>0</v>
      </c>
      <c r="K15" s="46">
        <f>SUM(Details!W14:W14)</f>
        <v>0</v>
      </c>
      <c r="L15" s="46">
        <f>Details!X14</f>
        <v>1459</v>
      </c>
      <c r="M15" s="29"/>
      <c r="P15" s="125" t="s">
        <v>112</v>
      </c>
      <c r="V15" s="124" t="s">
        <v>112</v>
      </c>
    </row>
    <row r="16" spans="1:30" ht="18.75" x14ac:dyDescent="0.25">
      <c r="A16" s="73" t="str">
        <f>Details!A15</f>
        <v>402 MANANG</v>
      </c>
      <c r="B16" s="44">
        <v>6335</v>
      </c>
      <c r="C16" s="44">
        <v>4154</v>
      </c>
      <c r="D16" s="44">
        <f>SUM(Details!B15:L15)</f>
        <v>5143</v>
      </c>
      <c r="E16" s="44">
        <f>SUM(Details!B15:J15)</f>
        <v>2328</v>
      </c>
      <c r="F16" s="44">
        <f>SUM(Details!K15:U15)</f>
        <v>4615</v>
      </c>
      <c r="G16" s="82">
        <f t="shared" si="4"/>
        <v>123.8083774675012</v>
      </c>
      <c r="H16" s="82">
        <f t="shared" si="5"/>
        <v>56.042368801155519</v>
      </c>
      <c r="I16" s="82">
        <f t="shared" si="6"/>
        <v>111.09773712084738</v>
      </c>
      <c r="J16" s="44">
        <f>SUM(Details!V15:V15)</f>
        <v>0</v>
      </c>
      <c r="K16" s="44">
        <f>SUM(Details!W15:W15)</f>
        <v>0</v>
      </c>
      <c r="L16" s="44">
        <f>Details!X15</f>
        <v>175</v>
      </c>
      <c r="M16" s="29"/>
      <c r="N16" s="126" t="s">
        <v>262</v>
      </c>
      <c r="O16" s="255" t="s">
        <v>263</v>
      </c>
      <c r="P16" s="255"/>
      <c r="Q16" s="255"/>
      <c r="R16" s="89" t="s">
        <v>264</v>
      </c>
      <c r="T16" s="105" t="s">
        <v>262</v>
      </c>
      <c r="U16" s="256" t="s">
        <v>265</v>
      </c>
      <c r="V16" s="256"/>
      <c r="W16" s="256"/>
      <c r="X16" s="106" t="s">
        <v>264</v>
      </c>
    </row>
    <row r="17" spans="1:24" ht="15.75" x14ac:dyDescent="0.25">
      <c r="A17" s="75" t="str">
        <f>Details!A16</f>
        <v>40201 Naraphu Rural Municipality</v>
      </c>
      <c r="B17" s="46">
        <v>538</v>
      </c>
      <c r="C17" s="46">
        <v>353</v>
      </c>
      <c r="D17" s="46">
        <f>SUM(Details!B16:L16)</f>
        <v>412</v>
      </c>
      <c r="E17" s="47">
        <f>SUM(Details!B16:J16)</f>
        <v>412</v>
      </c>
      <c r="F17" s="46">
        <f>SUM(Details!K16:U16)</f>
        <v>260</v>
      </c>
      <c r="G17" s="84">
        <f t="shared" si="4"/>
        <v>116.71388101983003</v>
      </c>
      <c r="H17" s="85">
        <f t="shared" si="5"/>
        <v>116.71388101983003</v>
      </c>
      <c r="I17" s="84">
        <f t="shared" si="6"/>
        <v>73.654390934844187</v>
      </c>
      <c r="J17" s="46">
        <f>SUM(Details!V16:V16)</f>
        <v>0</v>
      </c>
      <c r="K17" s="46">
        <f>SUM(Details!W16:W16)</f>
        <v>0</v>
      </c>
      <c r="L17" s="46">
        <f>Details!X16</f>
        <v>0</v>
      </c>
      <c r="M17" s="29"/>
      <c r="N17" s="90">
        <f>ROW(M18)-ROW($M$17)</f>
        <v>1</v>
      </c>
      <c r="O17" s="91" t="str">
        <f t="shared" ref="O17:O31" si="7">INDEX($A$3:$A$99,MATCH(R17,$G$3:$G$99,0))</f>
        <v>40301 Dalome Rural Municipality</v>
      </c>
      <c r="P17" s="92"/>
      <c r="Q17" s="92"/>
      <c r="R17" s="93">
        <f t="shared" ref="R17:R31" si="8">LARGE($G$2:$G$99,ROW(M18)-ROW($M$17))</f>
        <v>281.51162790697674</v>
      </c>
      <c r="T17" s="90">
        <f>ROW(M17)-ROW($M$16)</f>
        <v>1</v>
      </c>
      <c r="U17" s="91" t="str">
        <f t="shared" ref="U17:U31" si="9">INDEX($A$3:$A$99,MATCH(X17,$G$3:$G$99,0))</f>
        <v>40802 Bulingtar Rural Municipality</v>
      </c>
      <c r="V17" s="92"/>
      <c r="W17" s="107"/>
      <c r="X17" s="93">
        <f t="shared" ref="X17:X31" si="10">SMALL($G$2:$G$99,ROW(M18)-ROW($M$17))</f>
        <v>53.35122536902324</v>
      </c>
    </row>
    <row r="18" spans="1:24" ht="15.75" customHeight="1" x14ac:dyDescent="0.25">
      <c r="A18" s="76" t="str">
        <f>Details!A17</f>
        <v>40202 Neshang Rural Municipality</v>
      </c>
      <c r="B18" s="48">
        <v>2343</v>
      </c>
      <c r="C18" s="48">
        <v>1536</v>
      </c>
      <c r="D18" s="48">
        <f>SUM(Details!B17:L17)</f>
        <v>1300</v>
      </c>
      <c r="E18" s="45">
        <f>SUM(Details!B17:J17)</f>
        <v>299</v>
      </c>
      <c r="F18" s="48">
        <f>SUM(Details!K17:U17)</f>
        <v>1388</v>
      </c>
      <c r="G18" s="86">
        <f t="shared" si="4"/>
        <v>84.635416666666657</v>
      </c>
      <c r="H18" s="83">
        <f t="shared" si="5"/>
        <v>19.466145833333336</v>
      </c>
      <c r="I18" s="86">
        <f t="shared" si="6"/>
        <v>90.364583333333343</v>
      </c>
      <c r="J18" s="48">
        <f>SUM(Details!V17:V17)</f>
        <v>0</v>
      </c>
      <c r="K18" s="48">
        <f>SUM(Details!W17:W17)</f>
        <v>0</v>
      </c>
      <c r="L18" s="48">
        <f>Details!X17</f>
        <v>0</v>
      </c>
      <c r="M18" s="29"/>
      <c r="N18" s="94">
        <f t="shared" ref="N18:N31" si="11">ROW(M19)-ROW($M$17)</f>
        <v>2</v>
      </c>
      <c r="O18" s="95" t="str">
        <f t="shared" si="7"/>
        <v>40305 Thasang Rural Municipality</v>
      </c>
      <c r="P18" s="95"/>
      <c r="Q18" s="95"/>
      <c r="R18" s="96">
        <f t="shared" si="8"/>
        <v>233.74788015828153</v>
      </c>
      <c r="T18" s="108">
        <f>ROW(M18)-ROW($M$16)</f>
        <v>2</v>
      </c>
      <c r="U18" s="109" t="str">
        <f t="shared" si="9"/>
        <v>40707 Rhishing Rural Municipality</v>
      </c>
      <c r="V18" s="110"/>
      <c r="W18" s="111"/>
      <c r="X18" s="112">
        <f t="shared" si="10"/>
        <v>54.462191444208642</v>
      </c>
    </row>
    <row r="19" spans="1:24" ht="15.75" x14ac:dyDescent="0.25">
      <c r="A19" s="75" t="str">
        <f>Details!A18</f>
        <v>40203 Chame Rural Municipality</v>
      </c>
      <c r="B19" s="46">
        <v>1400</v>
      </c>
      <c r="C19" s="46">
        <v>918</v>
      </c>
      <c r="D19" s="46">
        <f>SUM(Details!B18:L18)</f>
        <v>1611</v>
      </c>
      <c r="E19" s="47">
        <f>SUM(Details!B18:J18)</f>
        <v>1101</v>
      </c>
      <c r="F19" s="46">
        <f>SUM(Details!K18:U18)</f>
        <v>1363</v>
      </c>
      <c r="G19" s="84">
        <f t="shared" si="4"/>
        <v>175.49019607843138</v>
      </c>
      <c r="H19" s="85">
        <f t="shared" si="5"/>
        <v>119.93464052287581</v>
      </c>
      <c r="I19" s="84">
        <f t="shared" si="6"/>
        <v>148.47494553376904</v>
      </c>
      <c r="J19" s="46">
        <f>SUM(Details!V18:V18)</f>
        <v>0</v>
      </c>
      <c r="K19" s="46">
        <f>SUM(Details!W18:W18)</f>
        <v>0</v>
      </c>
      <c r="L19" s="46">
        <f>Details!X18</f>
        <v>91</v>
      </c>
      <c r="M19" s="29"/>
      <c r="N19" s="90">
        <f t="shared" si="11"/>
        <v>3</v>
      </c>
      <c r="O19" s="91" t="str">
        <f t="shared" si="7"/>
        <v>40302 Gharpajhong Rural Municipality</v>
      </c>
      <c r="P19" s="92"/>
      <c r="Q19" s="92"/>
      <c r="R19" s="93">
        <f t="shared" si="8"/>
        <v>211.29264776549738</v>
      </c>
      <c r="T19" s="90">
        <f t="shared" ref="T19:T30" si="12">ROW(M19)-ROW($M$16)</f>
        <v>3</v>
      </c>
      <c r="U19" s="91" t="str">
        <f t="shared" si="9"/>
        <v>40608 Dudhapokhari Rural Municipality</v>
      </c>
      <c r="V19" s="92"/>
      <c r="W19" s="107"/>
      <c r="X19" s="93">
        <f t="shared" si="10"/>
        <v>55.115511551155116</v>
      </c>
    </row>
    <row r="20" spans="1:24" ht="15.75" x14ac:dyDescent="0.25">
      <c r="A20" s="76" t="str">
        <f>Details!A19</f>
        <v>40204 Nashong Rural Municipality</v>
      </c>
      <c r="B20" s="48">
        <v>2054</v>
      </c>
      <c r="C20" s="48">
        <v>1347</v>
      </c>
      <c r="D20" s="48">
        <f>SUM(Details!B19:L19)</f>
        <v>1820</v>
      </c>
      <c r="E20" s="45">
        <f>SUM(Details!B19:J19)</f>
        <v>516</v>
      </c>
      <c r="F20" s="48">
        <f>SUM(Details!K19:U19)</f>
        <v>1604</v>
      </c>
      <c r="G20" s="86">
        <f t="shared" si="4"/>
        <v>135.11507052709726</v>
      </c>
      <c r="H20" s="83">
        <f t="shared" si="5"/>
        <v>38.307349665924278</v>
      </c>
      <c r="I20" s="86">
        <f t="shared" si="6"/>
        <v>119.07943578322198</v>
      </c>
      <c r="J20" s="48">
        <f>SUM(Details!V19:V19)</f>
        <v>0</v>
      </c>
      <c r="K20" s="48">
        <f>SUM(Details!W19:W19)</f>
        <v>0</v>
      </c>
      <c r="L20" s="48">
        <f>Details!X19</f>
        <v>84</v>
      </c>
      <c r="M20" s="29"/>
      <c r="N20" s="94">
        <f t="shared" si="11"/>
        <v>4</v>
      </c>
      <c r="O20" s="98" t="str">
        <f t="shared" si="7"/>
        <v>403 MUSTANG</v>
      </c>
      <c r="P20" s="99"/>
      <c r="Q20" s="99"/>
      <c r="R20" s="100">
        <f t="shared" si="8"/>
        <v>180.9059326563335</v>
      </c>
      <c r="T20" s="108">
        <f t="shared" si="12"/>
        <v>4</v>
      </c>
      <c r="U20" s="113" t="str">
        <f t="shared" si="9"/>
        <v>40706 Ghiring Rural Municipality</v>
      </c>
      <c r="V20" s="110"/>
      <c r="W20" s="111"/>
      <c r="X20" s="112">
        <f t="shared" si="10"/>
        <v>59.53125</v>
      </c>
    </row>
    <row r="21" spans="1:24" ht="18.75" x14ac:dyDescent="0.25">
      <c r="A21" s="73" t="str">
        <f>Details!A20</f>
        <v>403 MUSTANG</v>
      </c>
      <c r="B21" s="44">
        <v>11411</v>
      </c>
      <c r="C21" s="44">
        <v>7484</v>
      </c>
      <c r="D21" s="44">
        <f>SUM(Details!B20:L20)</f>
        <v>13539</v>
      </c>
      <c r="E21" s="44">
        <f>SUM(Details!B20:J20)</f>
        <v>4556</v>
      </c>
      <c r="F21" s="44">
        <f>SUM(Details!K20:U20)</f>
        <v>13628</v>
      </c>
      <c r="G21" s="82">
        <f t="shared" si="4"/>
        <v>180.9059326563335</v>
      </c>
      <c r="H21" s="82">
        <f t="shared" si="5"/>
        <v>60.876536611437736</v>
      </c>
      <c r="I21" s="82">
        <f t="shared" si="6"/>
        <v>182.0951362907536</v>
      </c>
      <c r="J21" s="44">
        <f>SUM(Details!V20:V20)</f>
        <v>0</v>
      </c>
      <c r="K21" s="44">
        <f>SUM(Details!W20:W20)</f>
        <v>0</v>
      </c>
      <c r="L21" s="44">
        <f>Details!X20</f>
        <v>676</v>
      </c>
      <c r="M21" s="29"/>
      <c r="N21" s="90">
        <f t="shared" si="11"/>
        <v>5</v>
      </c>
      <c r="O21" s="91" t="str">
        <f t="shared" si="7"/>
        <v>40203 Chame Rural Municipality</v>
      </c>
      <c r="P21" s="92"/>
      <c r="Q21" s="92"/>
      <c r="R21" s="93">
        <f t="shared" si="8"/>
        <v>175.49019607843138</v>
      </c>
      <c r="T21" s="90">
        <f t="shared" si="12"/>
        <v>5</v>
      </c>
      <c r="U21" s="91" t="str">
        <f t="shared" si="9"/>
        <v>40109 Gorkha Municipality</v>
      </c>
      <c r="V21" s="92"/>
      <c r="W21" s="107"/>
      <c r="X21" s="93">
        <f t="shared" si="10"/>
        <v>60.389796503296076</v>
      </c>
    </row>
    <row r="22" spans="1:24" ht="15.75" x14ac:dyDescent="0.25">
      <c r="A22" s="76" t="str">
        <f>Details!A21</f>
        <v>40301 Dalome Rural Municipality</v>
      </c>
      <c r="B22" s="48">
        <v>1312</v>
      </c>
      <c r="C22" s="48">
        <v>860</v>
      </c>
      <c r="D22" s="48">
        <f>SUM(Details!B21:L21)</f>
        <v>2421</v>
      </c>
      <c r="E22" s="45">
        <f>SUM(Details!B21:J21)</f>
        <v>591</v>
      </c>
      <c r="F22" s="48">
        <f>SUM(Details!K21:U21)</f>
        <v>2496</v>
      </c>
      <c r="G22" s="86">
        <f t="shared" si="4"/>
        <v>281.51162790697674</v>
      </c>
      <c r="H22" s="83">
        <f t="shared" si="5"/>
        <v>68.720930232558146</v>
      </c>
      <c r="I22" s="86">
        <f t="shared" si="6"/>
        <v>290.23255813953489</v>
      </c>
      <c r="J22" s="48">
        <f>SUM(Details!V21:V21)</f>
        <v>0</v>
      </c>
      <c r="K22" s="48">
        <f>SUM(Details!W21:W21)</f>
        <v>0</v>
      </c>
      <c r="L22" s="48">
        <f>Details!X21</f>
        <v>0</v>
      </c>
      <c r="M22" s="29"/>
      <c r="N22" s="97">
        <f t="shared" si="11"/>
        <v>6</v>
      </c>
      <c r="O22" s="98" t="str">
        <f t="shared" si="7"/>
        <v>40901 Putalibazar Municipality</v>
      </c>
      <c r="P22" s="99"/>
      <c r="Q22" s="99"/>
      <c r="R22" s="100">
        <f t="shared" si="8"/>
        <v>151.19170588010255</v>
      </c>
      <c r="T22" s="108">
        <f t="shared" si="12"/>
        <v>6</v>
      </c>
      <c r="U22" s="113" t="str">
        <f t="shared" si="9"/>
        <v>41106 Nisikhola Rural Municipality</v>
      </c>
      <c r="V22" s="110"/>
      <c r="W22" s="111"/>
      <c r="X22" s="112">
        <f t="shared" si="10"/>
        <v>60.552070263488076</v>
      </c>
    </row>
    <row r="23" spans="1:24" ht="15.75" x14ac:dyDescent="0.25">
      <c r="A23" s="75" t="str">
        <f>Details!A22</f>
        <v>40302 Gharpajhong Rural Municipality</v>
      </c>
      <c r="B23" s="46">
        <v>3172</v>
      </c>
      <c r="C23" s="46">
        <v>2081</v>
      </c>
      <c r="D23" s="46">
        <f>SUM(Details!B22:L22)</f>
        <v>4397</v>
      </c>
      <c r="E23" s="47">
        <f>SUM(Details!B22:J22)</f>
        <v>2531</v>
      </c>
      <c r="F23" s="46">
        <f>SUM(Details!K22:U22)</f>
        <v>4245</v>
      </c>
      <c r="G23" s="84">
        <f t="shared" si="4"/>
        <v>211.29264776549738</v>
      </c>
      <c r="H23" s="85">
        <f t="shared" si="5"/>
        <v>121.62421912542047</v>
      </c>
      <c r="I23" s="84">
        <f t="shared" si="6"/>
        <v>203.98846708313312</v>
      </c>
      <c r="J23" s="46">
        <f>SUM(Details!V22:V22)</f>
        <v>0</v>
      </c>
      <c r="K23" s="46">
        <f>SUM(Details!W22:W22)</f>
        <v>0</v>
      </c>
      <c r="L23" s="46">
        <f>Details!X22</f>
        <v>242</v>
      </c>
      <c r="M23" s="29"/>
      <c r="N23" s="90">
        <f t="shared" si="11"/>
        <v>7</v>
      </c>
      <c r="O23" s="91" t="str">
        <f t="shared" si="7"/>
        <v>40204 Nashong Rural Municipality</v>
      </c>
      <c r="P23" s="92"/>
      <c r="Q23" s="92"/>
      <c r="R23" s="93">
        <f t="shared" si="8"/>
        <v>135.11507052709726</v>
      </c>
      <c r="T23" s="90">
        <f t="shared" si="12"/>
        <v>7</v>
      </c>
      <c r="U23" s="91" t="str">
        <f t="shared" si="9"/>
        <v>40803 Bungdikali Rural Municipality</v>
      </c>
      <c r="V23" s="92"/>
      <c r="W23" s="107"/>
      <c r="X23" s="93">
        <f t="shared" si="10"/>
        <v>60.773195876288653</v>
      </c>
    </row>
    <row r="24" spans="1:24" ht="15.75" x14ac:dyDescent="0.25">
      <c r="A24" s="76" t="str">
        <f>Details!A23</f>
        <v>40303 Bahragaun Muktikshetra Rural Municipality</v>
      </c>
      <c r="B24" s="48">
        <v>2230</v>
      </c>
      <c r="C24" s="48">
        <v>1462</v>
      </c>
      <c r="D24" s="48">
        <f>SUM(Details!B23:L23)</f>
        <v>1554</v>
      </c>
      <c r="E24" s="45">
        <f>SUM(Details!B23:J23)</f>
        <v>101</v>
      </c>
      <c r="F24" s="48">
        <f>SUM(Details!K23:U23)</f>
        <v>1517</v>
      </c>
      <c r="G24" s="86">
        <f t="shared" si="4"/>
        <v>106.29274965800273</v>
      </c>
      <c r="H24" s="83">
        <f t="shared" si="5"/>
        <v>6.908344733242135</v>
      </c>
      <c r="I24" s="86">
        <f t="shared" si="6"/>
        <v>103.76196990424076</v>
      </c>
      <c r="J24" s="48">
        <f>SUM(Details!V23:V23)</f>
        <v>0</v>
      </c>
      <c r="K24" s="48">
        <f>SUM(Details!W23:W23)</f>
        <v>0</v>
      </c>
      <c r="L24" s="48">
        <f>Details!X23</f>
        <v>55</v>
      </c>
      <c r="M24" s="29"/>
      <c r="N24" s="97">
        <f t="shared" si="11"/>
        <v>8</v>
      </c>
      <c r="O24" s="98" t="str">
        <f t="shared" si="7"/>
        <v>402 MANANG</v>
      </c>
      <c r="P24" s="99"/>
      <c r="Q24" s="99"/>
      <c r="R24" s="100">
        <f t="shared" si="8"/>
        <v>123.8083774675012</v>
      </c>
      <c r="T24" s="108">
        <f t="shared" si="12"/>
        <v>8</v>
      </c>
      <c r="U24" s="113" t="str">
        <f t="shared" si="9"/>
        <v>41103 Tarakhola Rural Municipality</v>
      </c>
      <c r="V24" s="110"/>
      <c r="W24" s="111"/>
      <c r="X24" s="112">
        <f t="shared" si="10"/>
        <v>61.749285033365112</v>
      </c>
    </row>
    <row r="25" spans="1:24" ht="15.75" x14ac:dyDescent="0.25">
      <c r="A25" s="75" t="str">
        <f>Details!A24</f>
        <v>40304 Lomanthang Rural Municipality</v>
      </c>
      <c r="B25" s="46">
        <v>2001</v>
      </c>
      <c r="C25" s="46">
        <v>1312</v>
      </c>
      <c r="D25" s="46">
        <f>SUM(Details!B24:L24)</f>
        <v>1032</v>
      </c>
      <c r="E25" s="47">
        <f>SUM(Details!B24:J24)</f>
        <v>23</v>
      </c>
      <c r="F25" s="46">
        <f>SUM(Details!K24:U24)</f>
        <v>1577</v>
      </c>
      <c r="G25" s="84">
        <f t="shared" si="4"/>
        <v>78.658536585365852</v>
      </c>
      <c r="H25" s="85">
        <f t="shared" si="5"/>
        <v>1.753048780487805</v>
      </c>
      <c r="I25" s="84">
        <f t="shared" si="6"/>
        <v>120.19817073170731</v>
      </c>
      <c r="J25" s="46">
        <f>SUM(Details!V24:V24)</f>
        <v>0</v>
      </c>
      <c r="K25" s="46">
        <f>SUM(Details!W24:W24)</f>
        <v>0</v>
      </c>
      <c r="L25" s="46">
        <f>Details!X24</f>
        <v>0</v>
      </c>
      <c r="M25" s="29"/>
      <c r="N25" s="90">
        <f t="shared" si="11"/>
        <v>9</v>
      </c>
      <c r="O25" s="91" t="str">
        <f t="shared" si="7"/>
        <v>40607 Rainas Municipality</v>
      </c>
      <c r="P25" s="92"/>
      <c r="Q25" s="92"/>
      <c r="R25" s="93">
        <f t="shared" si="8"/>
        <v>117.73147397437975</v>
      </c>
      <c r="T25" s="90">
        <f t="shared" si="12"/>
        <v>9</v>
      </c>
      <c r="U25" s="91" t="str">
        <f t="shared" si="9"/>
        <v>41109 Bareng Rural Municipality</v>
      </c>
      <c r="V25" s="92"/>
      <c r="W25" s="107"/>
      <c r="X25" s="93">
        <f t="shared" si="10"/>
        <v>61.817269076305223</v>
      </c>
    </row>
    <row r="26" spans="1:24" ht="15.75" x14ac:dyDescent="0.25">
      <c r="A26" s="76" t="str">
        <f>Details!A25</f>
        <v>40305 Thasang Rural Municipality</v>
      </c>
      <c r="B26" s="48">
        <v>2697</v>
      </c>
      <c r="C26" s="48">
        <v>1769</v>
      </c>
      <c r="D26" s="48">
        <f>SUM(Details!B25:L25)</f>
        <v>4135</v>
      </c>
      <c r="E26" s="45">
        <f>SUM(Details!B25:J25)</f>
        <v>1310</v>
      </c>
      <c r="F26" s="48">
        <f>SUM(Details!K25:U25)</f>
        <v>3793</v>
      </c>
      <c r="G26" s="86">
        <f t="shared" si="4"/>
        <v>233.74788015828153</v>
      </c>
      <c r="H26" s="83">
        <f t="shared" si="5"/>
        <v>74.053137365743353</v>
      </c>
      <c r="I26" s="86">
        <f t="shared" si="6"/>
        <v>214.41492368569811</v>
      </c>
      <c r="J26" s="48">
        <f>SUM(Details!V25:V25)</f>
        <v>0</v>
      </c>
      <c r="K26" s="48">
        <f>SUM(Details!W25:W25)</f>
        <v>0</v>
      </c>
      <c r="L26" s="48">
        <f>Details!X25</f>
        <v>379</v>
      </c>
      <c r="M26" s="29"/>
      <c r="N26" s="97">
        <f t="shared" si="11"/>
        <v>10</v>
      </c>
      <c r="O26" s="98" t="str">
        <f t="shared" si="7"/>
        <v>40201 Naraphu Rural Municipality</v>
      </c>
      <c r="P26" s="99"/>
      <c r="Q26" s="99"/>
      <c r="R26" s="100">
        <f t="shared" si="8"/>
        <v>116.71388101983003</v>
      </c>
      <c r="T26" s="108">
        <f t="shared" si="12"/>
        <v>10</v>
      </c>
      <c r="U26" s="113" t="str">
        <f t="shared" si="9"/>
        <v>41107 Badigad Rural Municipality</v>
      </c>
      <c r="V26" s="110"/>
      <c r="W26" s="111"/>
      <c r="X26" s="112">
        <f t="shared" si="10"/>
        <v>67.996612402371312</v>
      </c>
    </row>
    <row r="27" spans="1:24" ht="18.75" x14ac:dyDescent="0.25">
      <c r="A27" s="73" t="str">
        <f>Details!A26</f>
        <v>404 MYAGDI</v>
      </c>
      <c r="B27" s="44">
        <v>111272</v>
      </c>
      <c r="C27" s="44">
        <v>72973</v>
      </c>
      <c r="D27" s="44">
        <f>SUM(Details!B26:L26)</f>
        <v>67457</v>
      </c>
      <c r="E27" s="44">
        <f>SUM(Details!B26:J26)</f>
        <v>58191</v>
      </c>
      <c r="F27" s="44">
        <f>SUM(Details!K26:U26)</f>
        <v>55253</v>
      </c>
      <c r="G27" s="82">
        <f t="shared" si="4"/>
        <v>92.44103983665191</v>
      </c>
      <c r="H27" s="82">
        <f t="shared" si="5"/>
        <v>79.743192687706411</v>
      </c>
      <c r="I27" s="82">
        <f t="shared" si="6"/>
        <v>75.717046030723694</v>
      </c>
      <c r="J27" s="44">
        <f>SUM(Details!V26:V26)</f>
        <v>0</v>
      </c>
      <c r="K27" s="44">
        <f>SUM(Details!W26:W26)</f>
        <v>0</v>
      </c>
      <c r="L27" s="44">
        <f>Details!X26</f>
        <v>9014</v>
      </c>
      <c r="M27" s="29"/>
      <c r="N27" s="90">
        <f>ROW(M28)-ROW($M$17)</f>
        <v>11</v>
      </c>
      <c r="O27" s="91" t="str">
        <f t="shared" si="7"/>
        <v>40108 Palungtar Municipality</v>
      </c>
      <c r="P27" s="92"/>
      <c r="Q27" s="92"/>
      <c r="R27" s="93">
        <f t="shared" si="8"/>
        <v>112.93248385098664</v>
      </c>
      <c r="T27" s="90">
        <f t="shared" si="12"/>
        <v>11</v>
      </c>
      <c r="U27" s="91" t="str">
        <f t="shared" si="9"/>
        <v>40503 Annapurna Rural Municipality</v>
      </c>
      <c r="V27" s="92"/>
      <c r="W27" s="107"/>
      <c r="X27" s="93">
        <f t="shared" si="10"/>
        <v>70.123417214297163</v>
      </c>
    </row>
    <row r="28" spans="1:24" ht="15.75" x14ac:dyDescent="0.25">
      <c r="A28" s="76" t="str">
        <f>Details!A27</f>
        <v>40401 Annapurna Rural Municipality</v>
      </c>
      <c r="B28" s="48">
        <v>13123</v>
      </c>
      <c r="C28" s="48">
        <v>8606</v>
      </c>
      <c r="D28" s="48">
        <f>SUM(Details!B27:L27)</f>
        <v>7928</v>
      </c>
      <c r="E28" s="45">
        <f>SUM(Details!B27:J27)</f>
        <v>7262</v>
      </c>
      <c r="F28" s="48">
        <f>SUM(Details!K27:U27)</f>
        <v>5922</v>
      </c>
      <c r="G28" s="86">
        <f t="shared" si="4"/>
        <v>92.121775505461301</v>
      </c>
      <c r="H28" s="83">
        <f t="shared" si="5"/>
        <v>84.382988612595867</v>
      </c>
      <c r="I28" s="86">
        <f t="shared" si="6"/>
        <v>68.812456425749474</v>
      </c>
      <c r="J28" s="48">
        <f>SUM(Details!V27:V27)</f>
        <v>0</v>
      </c>
      <c r="K28" s="48">
        <f>SUM(Details!W27:W27)</f>
        <v>0</v>
      </c>
      <c r="L28" s="48">
        <f>Details!X27</f>
        <v>0</v>
      </c>
      <c r="M28" s="29"/>
      <c r="N28" s="97">
        <f t="shared" si="11"/>
        <v>12</v>
      </c>
      <c r="O28" s="98" t="str">
        <f t="shared" si="7"/>
        <v>40505 Rupa Rural Municipality</v>
      </c>
      <c r="P28" s="99"/>
      <c r="Q28" s="99"/>
      <c r="R28" s="100">
        <f t="shared" si="8"/>
        <v>112.70296084049664</v>
      </c>
      <c r="T28" s="108">
        <f t="shared" si="12"/>
        <v>12</v>
      </c>
      <c r="U28" s="113" t="str">
        <f t="shared" si="9"/>
        <v>40807 Madhya Bindu Municipality</v>
      </c>
      <c r="V28" s="110"/>
      <c r="W28" s="111"/>
      <c r="X28" s="112">
        <f t="shared" si="10"/>
        <v>70.473510338920846</v>
      </c>
    </row>
    <row r="29" spans="1:24" ht="15.75" x14ac:dyDescent="0.25">
      <c r="A29" s="75" t="str">
        <f>Details!A28</f>
        <v>40402 Raghuganga Rural Municipality</v>
      </c>
      <c r="B29" s="46">
        <v>15421</v>
      </c>
      <c r="C29" s="46">
        <v>10113</v>
      </c>
      <c r="D29" s="46">
        <f>SUM(Details!B28:L28)</f>
        <v>9636</v>
      </c>
      <c r="E29" s="47">
        <f>SUM(Details!B28:J28)</f>
        <v>8935</v>
      </c>
      <c r="F29" s="46">
        <f>SUM(Details!K28:U28)</f>
        <v>6099</v>
      </c>
      <c r="G29" s="84">
        <f t="shared" si="4"/>
        <v>95.283298724414124</v>
      </c>
      <c r="H29" s="85">
        <f t="shared" si="5"/>
        <v>88.351626619203003</v>
      </c>
      <c r="I29" s="84">
        <f t="shared" si="6"/>
        <v>60.30851379412637</v>
      </c>
      <c r="J29" s="46">
        <f>SUM(Details!V28:V28)</f>
        <v>0</v>
      </c>
      <c r="K29" s="46">
        <f>SUM(Details!W28:W28)</f>
        <v>0</v>
      </c>
      <c r="L29" s="46">
        <f>Details!X28</f>
        <v>0</v>
      </c>
      <c r="M29" s="29"/>
      <c r="N29" s="90">
        <f t="shared" si="11"/>
        <v>13</v>
      </c>
      <c r="O29" s="91" t="str">
        <f t="shared" si="7"/>
        <v>40605 Bensi Shahar Municipality</v>
      </c>
      <c r="P29" s="92"/>
      <c r="Q29" s="92"/>
      <c r="R29" s="93">
        <f t="shared" si="8"/>
        <v>109.62062980411605</v>
      </c>
      <c r="T29" s="90">
        <f t="shared" si="12"/>
        <v>13</v>
      </c>
      <c r="U29" s="91" t="str">
        <f t="shared" si="9"/>
        <v>41104 Tamankhola Rural Municipality</v>
      </c>
      <c r="V29" s="92"/>
      <c r="W29" s="107"/>
      <c r="X29" s="93">
        <f t="shared" si="10"/>
        <v>71.09724671097247</v>
      </c>
    </row>
    <row r="30" spans="1:24" ht="15.75" x14ac:dyDescent="0.25">
      <c r="A30" s="76" t="str">
        <f>Details!A29</f>
        <v>40403 Dhawalagiri Rural Municipality</v>
      </c>
      <c r="B30" s="48">
        <v>13504</v>
      </c>
      <c r="C30" s="48">
        <v>8856</v>
      </c>
      <c r="D30" s="48">
        <f>SUM(Details!B29:L29)</f>
        <v>7762</v>
      </c>
      <c r="E30" s="45">
        <f>SUM(Details!B29:J29)</f>
        <v>3143</v>
      </c>
      <c r="F30" s="48">
        <f>SUM(Details!K29:U29)</f>
        <v>6875</v>
      </c>
      <c r="G30" s="86">
        <f t="shared" si="4"/>
        <v>87.646793134598013</v>
      </c>
      <c r="H30" s="83">
        <f t="shared" si="5"/>
        <v>35.490063233965671</v>
      </c>
      <c r="I30" s="86">
        <f t="shared" si="6"/>
        <v>77.630984643179772</v>
      </c>
      <c r="J30" s="48">
        <f>SUM(Details!V29:V29)</f>
        <v>0</v>
      </c>
      <c r="K30" s="48">
        <f>SUM(Details!W29:W29)</f>
        <v>0</v>
      </c>
      <c r="L30" s="48">
        <f>Details!X29</f>
        <v>1159</v>
      </c>
      <c r="M30" s="29"/>
      <c r="N30" s="97">
        <f>ROW(M31)-ROW($M$17)</f>
        <v>14</v>
      </c>
      <c r="O30" s="98" t="str">
        <f t="shared" si="7"/>
        <v>40104 Dharche Rural Municipality</v>
      </c>
      <c r="P30" s="99"/>
      <c r="Q30" s="99"/>
      <c r="R30" s="100">
        <f t="shared" si="8"/>
        <v>107.72225012556504</v>
      </c>
      <c r="T30" s="108">
        <f t="shared" si="12"/>
        <v>14</v>
      </c>
      <c r="U30" s="113" t="str">
        <f t="shared" si="9"/>
        <v>40804 Hupsekot Rural Municipality</v>
      </c>
      <c r="V30" s="110"/>
      <c r="W30" s="111"/>
      <c r="X30" s="112">
        <f t="shared" si="10"/>
        <v>71.221288215452162</v>
      </c>
    </row>
    <row r="31" spans="1:24" ht="16.5" thickBot="1" x14ac:dyDescent="0.3">
      <c r="A31" s="75" t="str">
        <f>Details!A30</f>
        <v>40404 Malika Rural Municipality</v>
      </c>
      <c r="B31" s="46">
        <v>18520</v>
      </c>
      <c r="C31" s="46">
        <v>12145</v>
      </c>
      <c r="D31" s="46">
        <f>SUM(Details!B30:L30)</f>
        <v>10135</v>
      </c>
      <c r="E31" s="47">
        <f>SUM(Details!B30:J30)</f>
        <v>9289</v>
      </c>
      <c r="F31" s="46">
        <f>SUM(Details!K30:U30)</f>
        <v>9304</v>
      </c>
      <c r="G31" s="84">
        <f t="shared" si="4"/>
        <v>83.44997941539728</v>
      </c>
      <c r="H31" s="85">
        <f t="shared" si="5"/>
        <v>76.484149855907773</v>
      </c>
      <c r="I31" s="84">
        <f t="shared" si="6"/>
        <v>76.607657472210789</v>
      </c>
      <c r="J31" s="46">
        <f>SUM(Details!V30:V30)</f>
        <v>0</v>
      </c>
      <c r="K31" s="46">
        <f>SUM(Details!W30:W30)</f>
        <v>0</v>
      </c>
      <c r="L31" s="46">
        <f>Details!X30</f>
        <v>1893</v>
      </c>
      <c r="M31" s="29"/>
      <c r="N31" s="101">
        <f t="shared" si="11"/>
        <v>15</v>
      </c>
      <c r="O31" s="102" t="str">
        <f t="shared" si="7"/>
        <v>40303 Bahragaun Muktikshetra Rural Municipality</v>
      </c>
      <c r="P31" s="103"/>
      <c r="Q31" s="103"/>
      <c r="R31" s="104">
        <f t="shared" si="8"/>
        <v>106.29274965800273</v>
      </c>
      <c r="S31" s="29"/>
      <c r="T31" s="127">
        <f>ROW(M31)-ROW($M$16)</f>
        <v>15</v>
      </c>
      <c r="U31" s="102" t="str">
        <f t="shared" si="9"/>
        <v>41007 Paiyu Rural Municipality</v>
      </c>
      <c r="V31" s="103"/>
      <c r="W31" s="114"/>
      <c r="X31" s="115">
        <f t="shared" si="10"/>
        <v>71.549851924975314</v>
      </c>
    </row>
    <row r="32" spans="1:24" ht="15.75" x14ac:dyDescent="0.25">
      <c r="A32" s="76" t="str">
        <f>Details!A31</f>
        <v>40405 Mangala Rural Municipality</v>
      </c>
      <c r="B32" s="48">
        <v>15808</v>
      </c>
      <c r="C32" s="48">
        <v>10367</v>
      </c>
      <c r="D32" s="48">
        <f>SUM(Details!B31:L31)</f>
        <v>8452</v>
      </c>
      <c r="E32" s="45">
        <f>SUM(Details!B31:J31)</f>
        <v>7759</v>
      </c>
      <c r="F32" s="48">
        <f>SUM(Details!K31:U31)</f>
        <v>7792</v>
      </c>
      <c r="G32" s="86">
        <f t="shared" si="4"/>
        <v>81.527925147101371</v>
      </c>
      <c r="H32" s="83">
        <f t="shared" si="5"/>
        <v>74.843252628532838</v>
      </c>
      <c r="I32" s="86">
        <f t="shared" si="6"/>
        <v>75.161570367512297</v>
      </c>
      <c r="J32" s="48">
        <f>SUM(Details!V31:V31)</f>
        <v>0</v>
      </c>
      <c r="K32" s="48">
        <f>SUM(Details!W31:W31)</f>
        <v>0</v>
      </c>
      <c r="L32" s="48">
        <f>Details!X31</f>
        <v>1343</v>
      </c>
      <c r="M32" s="29"/>
    </row>
    <row r="33" spans="1:13" ht="15.75" x14ac:dyDescent="0.25">
      <c r="A33" s="75" t="str">
        <f>Details!A32</f>
        <v>40406 Beni Municipality</v>
      </c>
      <c r="B33" s="46">
        <v>34896</v>
      </c>
      <c r="C33" s="46">
        <v>22885</v>
      </c>
      <c r="D33" s="46">
        <f>SUM(Details!B32:L32)</f>
        <v>23544</v>
      </c>
      <c r="E33" s="47">
        <f>SUM(Details!B32:J32)</f>
        <v>21803</v>
      </c>
      <c r="F33" s="46">
        <f>SUM(Details!K32:U32)</f>
        <v>19261</v>
      </c>
      <c r="G33" s="84">
        <f t="shared" si="4"/>
        <v>102.87961546864759</v>
      </c>
      <c r="H33" s="85">
        <f t="shared" si="5"/>
        <v>95.272012235088482</v>
      </c>
      <c r="I33" s="84">
        <f t="shared" si="6"/>
        <v>84.164299759667898</v>
      </c>
      <c r="J33" s="46">
        <f>SUM(Details!V32:V32)</f>
        <v>0</v>
      </c>
      <c r="K33" s="46">
        <f>SUM(Details!W32:W32)</f>
        <v>0</v>
      </c>
      <c r="L33" s="46">
        <f>Details!X32</f>
        <v>4619</v>
      </c>
      <c r="M33" s="29"/>
    </row>
    <row r="34" spans="1:13" ht="18.75" x14ac:dyDescent="0.25">
      <c r="A34" s="73" t="str">
        <f>Details!A33</f>
        <v>405 KASKI</v>
      </c>
      <c r="B34" s="44">
        <v>596522</v>
      </c>
      <c r="C34" s="44">
        <v>391204</v>
      </c>
      <c r="D34" s="44">
        <f>SUM(Details!B33:L33)</f>
        <v>382126</v>
      </c>
      <c r="E34" s="44">
        <f>SUM(Details!B33:J33)</f>
        <v>350448</v>
      </c>
      <c r="F34" s="44">
        <f>SUM(Details!K33:U33)</f>
        <v>395408</v>
      </c>
      <c r="G34" s="82">
        <f t="shared" si="4"/>
        <v>97.679471580045202</v>
      </c>
      <c r="H34" s="82">
        <f t="shared" si="5"/>
        <v>89.581906115479399</v>
      </c>
      <c r="I34" s="82">
        <f t="shared" si="6"/>
        <v>101.07463113874091</v>
      </c>
      <c r="J34" s="44">
        <f>SUM(Details!V33:V33)</f>
        <v>2293</v>
      </c>
      <c r="K34" s="44">
        <f>SUM(Details!W33:W33)</f>
        <v>2066</v>
      </c>
      <c r="L34" s="44">
        <f>Details!X33</f>
        <v>0</v>
      </c>
      <c r="M34" s="29"/>
    </row>
    <row r="35" spans="1:13" ht="15.75" x14ac:dyDescent="0.25">
      <c r="A35" s="75" t="str">
        <f>Details!A34</f>
        <v>40501 Madi Rural Municipality</v>
      </c>
      <c r="B35" s="46">
        <v>22066</v>
      </c>
      <c r="C35" s="46">
        <v>14471</v>
      </c>
      <c r="D35" s="46">
        <f>SUM(Details!B34:L34)</f>
        <v>13364</v>
      </c>
      <c r="E35" s="47">
        <f>SUM(Details!B34:J34)</f>
        <v>8827</v>
      </c>
      <c r="F35" s="46">
        <f>SUM(Details!K34:U34)</f>
        <v>14838</v>
      </c>
      <c r="G35" s="84">
        <f t="shared" si="4"/>
        <v>92.350217676732768</v>
      </c>
      <c r="H35" s="85">
        <f t="shared" si="5"/>
        <v>60.997857784534581</v>
      </c>
      <c r="I35" s="84">
        <f t="shared" si="6"/>
        <v>102.53610669615092</v>
      </c>
      <c r="J35" s="46">
        <f>SUM(Details!V34:V34)</f>
        <v>0</v>
      </c>
      <c r="K35" s="46">
        <f>SUM(Details!W34:W34)</f>
        <v>0</v>
      </c>
      <c r="L35" s="46">
        <f>Details!X34</f>
        <v>0</v>
      </c>
      <c r="M35" s="29"/>
    </row>
    <row r="36" spans="1:13" ht="15.75" x14ac:dyDescent="0.25">
      <c r="A36" s="76" t="str">
        <f>Details!A35</f>
        <v>40502 Machhapuchchhre Rural Municipality</v>
      </c>
      <c r="B36" s="48">
        <v>26701</v>
      </c>
      <c r="C36" s="48">
        <v>17510</v>
      </c>
      <c r="D36" s="48">
        <f>SUM(Details!B35:L35)</f>
        <v>16413</v>
      </c>
      <c r="E36" s="45">
        <f>SUM(Details!B35:J35)</f>
        <v>12886</v>
      </c>
      <c r="F36" s="48">
        <f>SUM(Details!K35:U35)</f>
        <v>17400</v>
      </c>
      <c r="G36" s="86">
        <f t="shared" si="4"/>
        <v>93.735008566533409</v>
      </c>
      <c r="H36" s="83">
        <f t="shared" si="5"/>
        <v>73.592233009708735</v>
      </c>
      <c r="I36" s="86">
        <f t="shared" si="6"/>
        <v>99.371787549971444</v>
      </c>
      <c r="J36" s="48">
        <f>SUM(Details!V35:V35)</f>
        <v>0</v>
      </c>
      <c r="K36" s="48">
        <f>SUM(Details!W35:W35)</f>
        <v>0</v>
      </c>
      <c r="L36" s="48">
        <f>Details!X35</f>
        <v>0</v>
      </c>
      <c r="M36" s="29"/>
    </row>
    <row r="37" spans="1:13" ht="15.75" x14ac:dyDescent="0.25">
      <c r="A37" s="75" t="str">
        <f>Details!A36</f>
        <v>40503 Annapurna Rural Municipality</v>
      </c>
      <c r="B37" s="46">
        <v>28540</v>
      </c>
      <c r="C37" s="46">
        <v>18717</v>
      </c>
      <c r="D37" s="46">
        <f>SUM(Details!B36:L36)</f>
        <v>13125</v>
      </c>
      <c r="E37" s="47">
        <f>SUM(Details!B36:J36)</f>
        <v>11332</v>
      </c>
      <c r="F37" s="46">
        <f>SUM(Details!K36:U36)</f>
        <v>12432</v>
      </c>
      <c r="G37" s="84">
        <f t="shared" si="4"/>
        <v>70.123417214297163</v>
      </c>
      <c r="H37" s="85">
        <f t="shared" si="5"/>
        <v>60.543890580755466</v>
      </c>
      <c r="I37" s="84">
        <f t="shared" si="6"/>
        <v>66.420900785382273</v>
      </c>
      <c r="J37" s="46">
        <f>SUM(Details!V36:V36)</f>
        <v>0</v>
      </c>
      <c r="K37" s="46">
        <f>SUM(Details!W36:W36)</f>
        <v>0</v>
      </c>
      <c r="L37" s="46">
        <f>Details!X36</f>
        <v>0</v>
      </c>
      <c r="M37" s="29"/>
    </row>
    <row r="38" spans="1:13" ht="15.75" x14ac:dyDescent="0.25">
      <c r="A38" s="76" t="str">
        <f>Details!A37</f>
        <v>40504 Pokhara Lekhnath Metropolitan City</v>
      </c>
      <c r="B38" s="48">
        <v>501653</v>
      </c>
      <c r="C38" s="48">
        <v>328988</v>
      </c>
      <c r="D38" s="48">
        <f>SUM(Details!B37:L37)</f>
        <v>326244</v>
      </c>
      <c r="E38" s="45">
        <f>SUM(Details!B37:J37)</f>
        <v>306825</v>
      </c>
      <c r="F38" s="48">
        <f>SUM(Details!K37:U37)</f>
        <v>339250</v>
      </c>
      <c r="G38" s="86">
        <f t="shared" si="4"/>
        <v>99.165927024693914</v>
      </c>
      <c r="H38" s="83">
        <f t="shared" si="5"/>
        <v>93.263280119639631</v>
      </c>
      <c r="I38" s="86">
        <f t="shared" si="6"/>
        <v>103.11926270867022</v>
      </c>
      <c r="J38" s="48">
        <f>SUM(Details!V37:V37)</f>
        <v>2293</v>
      </c>
      <c r="K38" s="48">
        <f>SUM(Details!W37:W37)</f>
        <v>2066</v>
      </c>
      <c r="L38" s="48">
        <f>Details!X37</f>
        <v>0</v>
      </c>
      <c r="M38" s="29"/>
    </row>
    <row r="39" spans="1:13" ht="15.75" x14ac:dyDescent="0.25">
      <c r="A39" s="75" t="str">
        <f>Details!A38</f>
        <v>40505 Rupa Rural Municipality</v>
      </c>
      <c r="B39" s="46">
        <v>17562</v>
      </c>
      <c r="C39" s="46">
        <v>11517</v>
      </c>
      <c r="D39" s="46">
        <f>SUM(Details!B38:L38)</f>
        <v>12980</v>
      </c>
      <c r="E39" s="47">
        <f>SUM(Details!B38:J38)</f>
        <v>10578</v>
      </c>
      <c r="F39" s="46">
        <f>SUM(Details!K38:U38)</f>
        <v>11488</v>
      </c>
      <c r="G39" s="84">
        <f t="shared" si="4"/>
        <v>112.70296084049664</v>
      </c>
      <c r="H39" s="85">
        <f t="shared" si="5"/>
        <v>91.84683511331076</v>
      </c>
      <c r="I39" s="84">
        <f t="shared" si="6"/>
        <v>99.748198315533557</v>
      </c>
      <c r="J39" s="46">
        <f>SUM(Details!V38:V38)</f>
        <v>0</v>
      </c>
      <c r="K39" s="46">
        <f>SUM(Details!W38:W38)</f>
        <v>0</v>
      </c>
      <c r="L39" s="46">
        <f>Details!X38</f>
        <v>0</v>
      </c>
      <c r="M39" s="29"/>
    </row>
    <row r="40" spans="1:13" ht="18.75" x14ac:dyDescent="0.25">
      <c r="A40" s="73" t="str">
        <f>Details!A39</f>
        <v>406 LAMJUNG</v>
      </c>
      <c r="B40" s="44">
        <v>173041</v>
      </c>
      <c r="C40" s="44">
        <v>113482</v>
      </c>
      <c r="D40" s="44">
        <f>SUM(Details!B39:L39)</f>
        <v>109847</v>
      </c>
      <c r="E40" s="44">
        <f>SUM(Details!B39:J39)</f>
        <v>96468</v>
      </c>
      <c r="F40" s="44">
        <f>SUM(Details!K39:U39)</f>
        <v>87802</v>
      </c>
      <c r="G40" s="82">
        <f t="shared" si="4"/>
        <v>96.796848839463522</v>
      </c>
      <c r="H40" s="82">
        <f t="shared" si="5"/>
        <v>85.007313935249641</v>
      </c>
      <c r="I40" s="82">
        <f t="shared" si="6"/>
        <v>77.370860577007804</v>
      </c>
      <c r="J40" s="44">
        <f>SUM(Details!V39:V39)</f>
        <v>0</v>
      </c>
      <c r="K40" s="44">
        <f>SUM(Details!W39:W39)</f>
        <v>0</v>
      </c>
      <c r="L40" s="44">
        <f>Details!X39</f>
        <v>15324</v>
      </c>
      <c r="M40" s="29"/>
    </row>
    <row r="41" spans="1:13" ht="15.75" x14ac:dyDescent="0.25">
      <c r="A41" s="75" t="str">
        <f>Details!A40</f>
        <v>40601 Dordi Rural Municipality</v>
      </c>
      <c r="B41" s="46">
        <v>18465</v>
      </c>
      <c r="C41" s="46">
        <v>12109</v>
      </c>
      <c r="D41" s="46">
        <f>SUM(Details!B40:L40)</f>
        <v>11516</v>
      </c>
      <c r="E41" s="47">
        <f>SUM(Details!B40:J40)</f>
        <v>10702</v>
      </c>
      <c r="F41" s="46">
        <f>SUM(Details!K40:U40)</f>
        <v>7915</v>
      </c>
      <c r="G41" s="84">
        <f t="shared" si="4"/>
        <v>95.10281608720787</v>
      </c>
      <c r="H41" s="85">
        <f t="shared" si="5"/>
        <v>88.380543397472948</v>
      </c>
      <c r="I41" s="84">
        <f t="shared" si="6"/>
        <v>65.364604839375673</v>
      </c>
      <c r="J41" s="46">
        <f>SUM(Details!V40:V40)</f>
        <v>0</v>
      </c>
      <c r="K41" s="46">
        <f>SUM(Details!W40:W40)</f>
        <v>0</v>
      </c>
      <c r="L41" s="46">
        <f>Details!X40</f>
        <v>1295</v>
      </c>
      <c r="M41" s="29"/>
    </row>
    <row r="42" spans="1:13" ht="15.75" x14ac:dyDescent="0.25">
      <c r="A42" s="76" t="str">
        <f>Details!A41</f>
        <v>40602 Marshyangdi Rural Municipality</v>
      </c>
      <c r="B42" s="48">
        <v>19332</v>
      </c>
      <c r="C42" s="48">
        <v>12678</v>
      </c>
      <c r="D42" s="48">
        <f>SUM(Details!B41:L41)</f>
        <v>10584</v>
      </c>
      <c r="E42" s="45">
        <f>SUM(Details!B41:J41)</f>
        <v>8161</v>
      </c>
      <c r="F42" s="48">
        <f>SUM(Details!K41:U41)</f>
        <v>9600</v>
      </c>
      <c r="G42" s="86">
        <f t="shared" si="4"/>
        <v>83.483199242782774</v>
      </c>
      <c r="H42" s="83">
        <f t="shared" si="5"/>
        <v>64.37135194825683</v>
      </c>
      <c r="I42" s="86">
        <f t="shared" si="6"/>
        <v>75.721722669190726</v>
      </c>
      <c r="J42" s="48">
        <f>SUM(Details!V41:V41)</f>
        <v>0</v>
      </c>
      <c r="K42" s="48">
        <f>SUM(Details!W41:W41)</f>
        <v>0</v>
      </c>
      <c r="L42" s="48">
        <f>Details!X41</f>
        <v>1604</v>
      </c>
      <c r="M42" s="29"/>
    </row>
    <row r="43" spans="1:13" ht="15.75" x14ac:dyDescent="0.25">
      <c r="A43" s="75" t="str">
        <f>Details!A42</f>
        <v>40603 Kwhola Sothar Rural Municipality</v>
      </c>
      <c r="B43" s="46">
        <v>10278</v>
      </c>
      <c r="C43" s="46">
        <v>6740</v>
      </c>
      <c r="D43" s="46">
        <f>SUM(Details!B42:L42)</f>
        <v>7068</v>
      </c>
      <c r="E43" s="47">
        <f>SUM(Details!B42:J42)</f>
        <v>5096</v>
      </c>
      <c r="F43" s="46">
        <f>SUM(Details!K42:U42)</f>
        <v>5892</v>
      </c>
      <c r="G43" s="84">
        <f t="shared" si="4"/>
        <v>104.86646884272997</v>
      </c>
      <c r="H43" s="85">
        <f t="shared" si="5"/>
        <v>75.60830860534125</v>
      </c>
      <c r="I43" s="84">
        <f t="shared" si="6"/>
        <v>87.418397626112764</v>
      </c>
      <c r="J43" s="46">
        <f>SUM(Details!V42:V42)</f>
        <v>0</v>
      </c>
      <c r="K43" s="46">
        <f>SUM(Details!W42:W42)</f>
        <v>0</v>
      </c>
      <c r="L43" s="46">
        <f>Details!X42</f>
        <v>557</v>
      </c>
      <c r="M43" s="29"/>
    </row>
    <row r="44" spans="1:13" ht="15.75" x14ac:dyDescent="0.25">
      <c r="A44" s="76" t="str">
        <f>Details!A43</f>
        <v>40604 Madhya Nepal Municipality</v>
      </c>
      <c r="B44" s="48">
        <v>24096</v>
      </c>
      <c r="C44" s="48">
        <v>15803</v>
      </c>
      <c r="D44" s="48">
        <f>SUM(Details!B43:L43)</f>
        <v>13502</v>
      </c>
      <c r="E44" s="45">
        <f>SUM(Details!B43:J43)</f>
        <v>12381</v>
      </c>
      <c r="F44" s="48">
        <f>SUM(Details!K43:U43)</f>
        <v>8895</v>
      </c>
      <c r="G44" s="86">
        <f t="shared" si="4"/>
        <v>85.439473517686508</v>
      </c>
      <c r="H44" s="83">
        <f t="shared" si="5"/>
        <v>78.345883692969693</v>
      </c>
      <c r="I44" s="86">
        <f t="shared" si="6"/>
        <v>56.286780990951094</v>
      </c>
      <c r="J44" s="48">
        <f>SUM(Details!V43:V43)</f>
        <v>0</v>
      </c>
      <c r="K44" s="48">
        <f>SUM(Details!W43:W43)</f>
        <v>0</v>
      </c>
      <c r="L44" s="48">
        <f>Details!X43</f>
        <v>2156</v>
      </c>
      <c r="M44" s="29"/>
    </row>
    <row r="45" spans="1:13" ht="15.75" x14ac:dyDescent="0.25">
      <c r="A45" s="75" t="str">
        <f>Details!A44</f>
        <v>40605 Bensi Shahar Municipality</v>
      </c>
      <c r="B45" s="46">
        <v>43048</v>
      </c>
      <c r="C45" s="46">
        <v>28231</v>
      </c>
      <c r="D45" s="46">
        <f>SUM(Details!B44:L44)</f>
        <v>30947</v>
      </c>
      <c r="E45" s="47">
        <f>SUM(Details!B44:J44)</f>
        <v>26347</v>
      </c>
      <c r="F45" s="46">
        <f>SUM(Details!K44:U44)</f>
        <v>26248</v>
      </c>
      <c r="G45" s="84">
        <f t="shared" si="4"/>
        <v>109.62062980411605</v>
      </c>
      <c r="H45" s="85">
        <f t="shared" si="5"/>
        <v>93.326485069604331</v>
      </c>
      <c r="I45" s="84">
        <f t="shared" si="6"/>
        <v>92.975806737274624</v>
      </c>
      <c r="J45" s="46">
        <f>SUM(Details!V44:V44)</f>
        <v>0</v>
      </c>
      <c r="K45" s="46">
        <f>SUM(Details!W44:W44)</f>
        <v>0</v>
      </c>
      <c r="L45" s="46">
        <f>Details!X44</f>
        <v>4248</v>
      </c>
      <c r="M45" s="29"/>
    </row>
    <row r="46" spans="1:13" ht="15.75" x14ac:dyDescent="0.25">
      <c r="A46" s="76" t="str">
        <f>Details!A45</f>
        <v>40606 Sundarbazar Municipality</v>
      </c>
      <c r="B46" s="48">
        <v>27927</v>
      </c>
      <c r="C46" s="48">
        <v>18315</v>
      </c>
      <c r="D46" s="48">
        <f>SUM(Details!B45:L45)</f>
        <v>17701</v>
      </c>
      <c r="E46" s="45">
        <f>SUM(Details!B45:J45)</f>
        <v>16514</v>
      </c>
      <c r="F46" s="48">
        <f>SUM(Details!K45:U45)</f>
        <v>15653</v>
      </c>
      <c r="G46" s="86">
        <f t="shared" si="4"/>
        <v>96.647556647556641</v>
      </c>
      <c r="H46" s="83">
        <f t="shared" si="5"/>
        <v>90.166530166530166</v>
      </c>
      <c r="I46" s="86">
        <f t="shared" si="6"/>
        <v>85.465465465465456</v>
      </c>
      <c r="J46" s="48">
        <f>SUM(Details!V45:V45)</f>
        <v>0</v>
      </c>
      <c r="K46" s="48">
        <f>SUM(Details!W45:W45)</f>
        <v>0</v>
      </c>
      <c r="L46" s="48">
        <f>Details!X45</f>
        <v>3011</v>
      </c>
      <c r="M46" s="29"/>
    </row>
    <row r="47" spans="1:13" ht="15.75" x14ac:dyDescent="0.25">
      <c r="A47" s="75" t="str">
        <f>Details!A46</f>
        <v>40607 Rainas Municipality</v>
      </c>
      <c r="B47" s="46">
        <v>18808</v>
      </c>
      <c r="C47" s="46">
        <v>12334</v>
      </c>
      <c r="D47" s="46">
        <f>SUM(Details!B46:L46)</f>
        <v>14521</v>
      </c>
      <c r="E47" s="47">
        <f>SUM(Details!B46:J46)</f>
        <v>13721</v>
      </c>
      <c r="F47" s="46">
        <f>SUM(Details!K46:U46)</f>
        <v>9698</v>
      </c>
      <c r="G47" s="84">
        <f t="shared" si="4"/>
        <v>117.73147397437975</v>
      </c>
      <c r="H47" s="85">
        <f t="shared" si="5"/>
        <v>111.24533808983298</v>
      </c>
      <c r="I47" s="84">
        <f t="shared" si="6"/>
        <v>78.628182260418356</v>
      </c>
      <c r="J47" s="46">
        <f>SUM(Details!V46:V46)</f>
        <v>0</v>
      </c>
      <c r="K47" s="46">
        <f>SUM(Details!W46:W46)</f>
        <v>0</v>
      </c>
      <c r="L47" s="46">
        <f>Details!X46</f>
        <v>1811</v>
      </c>
      <c r="M47" s="29"/>
    </row>
    <row r="48" spans="1:13" ht="15.75" x14ac:dyDescent="0.25">
      <c r="A48" s="76" t="str">
        <f>Details!A47</f>
        <v>40608 Dudhapokhari Rural Municipality</v>
      </c>
      <c r="B48" s="48">
        <v>11089</v>
      </c>
      <c r="C48" s="48">
        <v>7272</v>
      </c>
      <c r="D48" s="48">
        <f>SUM(Details!B47:L47)</f>
        <v>4008</v>
      </c>
      <c r="E48" s="45">
        <f>SUM(Details!B47:J47)</f>
        <v>3546</v>
      </c>
      <c r="F48" s="48">
        <f>SUM(Details!K47:U47)</f>
        <v>3901</v>
      </c>
      <c r="G48" s="86">
        <f t="shared" si="4"/>
        <v>55.115511551155116</v>
      </c>
      <c r="H48" s="83">
        <f t="shared" si="5"/>
        <v>48.762376237623762</v>
      </c>
      <c r="I48" s="86">
        <f t="shared" si="6"/>
        <v>53.644114411441144</v>
      </c>
      <c r="J48" s="48">
        <f>SUM(Details!V47:V47)</f>
        <v>0</v>
      </c>
      <c r="K48" s="48">
        <f>SUM(Details!W47:W47)</f>
        <v>0</v>
      </c>
      <c r="L48" s="48">
        <f>Details!X47</f>
        <v>642</v>
      </c>
      <c r="M48" s="29"/>
    </row>
    <row r="49" spans="1:13" ht="18.75" x14ac:dyDescent="0.25">
      <c r="A49" s="73" t="str">
        <f>Details!A48</f>
        <v>407 TANAHU</v>
      </c>
      <c r="B49" s="44">
        <v>349716</v>
      </c>
      <c r="C49" s="44">
        <v>229347</v>
      </c>
      <c r="D49" s="44">
        <f>SUM(Details!B48:L48)</f>
        <v>192401</v>
      </c>
      <c r="E49" s="44">
        <f>SUM(Details!B48:J48)</f>
        <v>174981</v>
      </c>
      <c r="F49" s="44">
        <f>SUM(Details!K48:U48)</f>
        <v>123016</v>
      </c>
      <c r="G49" s="82">
        <f t="shared" si="4"/>
        <v>83.890785578185017</v>
      </c>
      <c r="H49" s="82">
        <f t="shared" si="5"/>
        <v>76.295307983099846</v>
      </c>
      <c r="I49" s="82">
        <f t="shared" si="6"/>
        <v>53.637501253559016</v>
      </c>
      <c r="J49" s="44">
        <f>SUM(Details!V48:V48)</f>
        <v>0</v>
      </c>
      <c r="K49" s="44">
        <f>SUM(Details!W48:W48)</f>
        <v>0</v>
      </c>
      <c r="L49" s="44">
        <f>Details!X48</f>
        <v>29534</v>
      </c>
      <c r="M49" s="29"/>
    </row>
    <row r="50" spans="1:13" ht="15.75" x14ac:dyDescent="0.25">
      <c r="A50" s="76" t="str">
        <f>Details!A49</f>
        <v>40701 Bhanu Municipality</v>
      </c>
      <c r="B50" s="48">
        <v>49613</v>
      </c>
      <c r="C50" s="48">
        <v>32537</v>
      </c>
      <c r="D50" s="48">
        <f>SUM(Details!B49:L49)</f>
        <v>25455</v>
      </c>
      <c r="E50" s="45">
        <f>SUM(Details!B49:J49)</f>
        <v>22927</v>
      </c>
      <c r="F50" s="48">
        <f>SUM(Details!K49:U49)</f>
        <v>13057</v>
      </c>
      <c r="G50" s="86">
        <f t="shared" si="4"/>
        <v>78.234010511110426</v>
      </c>
      <c r="H50" s="83">
        <f t="shared" si="5"/>
        <v>70.464394381780735</v>
      </c>
      <c r="I50" s="86">
        <f t="shared" si="6"/>
        <v>40.12969849709561</v>
      </c>
      <c r="J50" s="48">
        <f>SUM(Details!V49:V49)</f>
        <v>0</v>
      </c>
      <c r="K50" s="48">
        <f>SUM(Details!W49:W49)</f>
        <v>0</v>
      </c>
      <c r="L50" s="48">
        <f>Details!X49</f>
        <v>3235</v>
      </c>
      <c r="M50" s="29"/>
    </row>
    <row r="51" spans="1:13" ht="15.75" x14ac:dyDescent="0.25">
      <c r="A51" s="75" t="str">
        <f>Details!A50</f>
        <v>40702 Byas Municipality</v>
      </c>
      <c r="B51" s="46">
        <v>77862</v>
      </c>
      <c r="C51" s="46">
        <v>51062</v>
      </c>
      <c r="D51" s="46">
        <f>SUM(Details!B50:L50)</f>
        <v>49800</v>
      </c>
      <c r="E51" s="47">
        <f>SUM(Details!B50:J50)</f>
        <v>45257</v>
      </c>
      <c r="F51" s="46">
        <f>SUM(Details!K50:U50)</f>
        <v>29048</v>
      </c>
      <c r="G51" s="84">
        <f t="shared" si="4"/>
        <v>97.52849477106264</v>
      </c>
      <c r="H51" s="85">
        <f t="shared" si="5"/>
        <v>88.631467627589984</v>
      </c>
      <c r="I51" s="84">
        <f t="shared" si="6"/>
        <v>56.887705142767622</v>
      </c>
      <c r="J51" s="46">
        <f>SUM(Details!V50:V50)</f>
        <v>0</v>
      </c>
      <c r="K51" s="46">
        <f>SUM(Details!W50:W50)</f>
        <v>0</v>
      </c>
      <c r="L51" s="46">
        <f>Details!X50</f>
        <v>8560</v>
      </c>
      <c r="M51" s="29"/>
    </row>
    <row r="52" spans="1:13" ht="15.75" x14ac:dyDescent="0.25">
      <c r="A52" s="76" t="str">
        <f>Details!A51</f>
        <v>40703 Myagde Rural Municipality</v>
      </c>
      <c r="B52" s="48">
        <v>24187</v>
      </c>
      <c r="C52" s="48">
        <v>15862</v>
      </c>
      <c r="D52" s="48">
        <f>SUM(Details!B51:L51)</f>
        <v>14257</v>
      </c>
      <c r="E52" s="45">
        <f>SUM(Details!B51:J51)</f>
        <v>13072</v>
      </c>
      <c r="F52" s="48">
        <f>SUM(Details!K51:U51)</f>
        <v>11711</v>
      </c>
      <c r="G52" s="86">
        <f t="shared" si="4"/>
        <v>89.881477745555415</v>
      </c>
      <c r="H52" s="83">
        <f t="shared" si="5"/>
        <v>82.410793090404738</v>
      </c>
      <c r="I52" s="86">
        <f t="shared" si="6"/>
        <v>73.830538393645185</v>
      </c>
      <c r="J52" s="48">
        <f>SUM(Details!V51:V51)</f>
        <v>0</v>
      </c>
      <c r="K52" s="48">
        <f>SUM(Details!W51:W51)</f>
        <v>0</v>
      </c>
      <c r="L52" s="48">
        <f>Details!X51</f>
        <v>1464</v>
      </c>
      <c r="M52" s="29"/>
    </row>
    <row r="53" spans="1:13" ht="15.75" x14ac:dyDescent="0.25">
      <c r="A53" s="75" t="str">
        <f>Details!A52</f>
        <v>40704 Shuklagandaki Municipality</v>
      </c>
      <c r="B53" s="46">
        <v>54463</v>
      </c>
      <c r="C53" s="46">
        <v>35717</v>
      </c>
      <c r="D53" s="46">
        <f>SUM(Details!B52:L52)</f>
        <v>35303</v>
      </c>
      <c r="E53" s="47">
        <f>SUM(Details!B52:J52)</f>
        <v>32501</v>
      </c>
      <c r="F53" s="46">
        <f>SUM(Details!K52:U52)</f>
        <v>15219</v>
      </c>
      <c r="G53" s="84">
        <f t="shared" si="4"/>
        <v>98.840888092504969</v>
      </c>
      <c r="H53" s="85">
        <f t="shared" si="5"/>
        <v>90.995884312792228</v>
      </c>
      <c r="I53" s="84">
        <f t="shared" si="6"/>
        <v>42.609961642915138</v>
      </c>
      <c r="J53" s="46">
        <f>SUM(Details!V52:V52)</f>
        <v>0</v>
      </c>
      <c r="K53" s="46">
        <f>SUM(Details!W52:W52)</f>
        <v>0</v>
      </c>
      <c r="L53" s="46">
        <f>Details!X52</f>
        <v>4764</v>
      </c>
      <c r="M53" s="29"/>
    </row>
    <row r="54" spans="1:13" ht="15.75" x14ac:dyDescent="0.25">
      <c r="A54" s="76" t="str">
        <f>Details!A53</f>
        <v>40705 Bhimad Municipality</v>
      </c>
      <c r="B54" s="48">
        <v>33560</v>
      </c>
      <c r="C54" s="48">
        <v>22009</v>
      </c>
      <c r="D54" s="48">
        <f>SUM(Details!B53:L53)</f>
        <v>16971</v>
      </c>
      <c r="E54" s="45">
        <f>SUM(Details!B53:J53)</f>
        <v>15423</v>
      </c>
      <c r="F54" s="48">
        <f>SUM(Details!K53:U53)</f>
        <v>14325</v>
      </c>
      <c r="G54" s="86">
        <f t="shared" si="4"/>
        <v>77.109364350947345</v>
      </c>
      <c r="H54" s="83">
        <f t="shared" si="5"/>
        <v>70.075878049888686</v>
      </c>
      <c r="I54" s="86">
        <f t="shared" si="6"/>
        <v>65.087009859602887</v>
      </c>
      <c r="J54" s="48">
        <f>SUM(Details!V53:V53)</f>
        <v>0</v>
      </c>
      <c r="K54" s="48">
        <f>SUM(Details!W53:W53)</f>
        <v>0</v>
      </c>
      <c r="L54" s="48">
        <f>Details!X53</f>
        <v>2682</v>
      </c>
      <c r="M54" s="29"/>
    </row>
    <row r="55" spans="1:13" ht="15.75" x14ac:dyDescent="0.25">
      <c r="A55" s="75" t="str">
        <f>Details!A54</f>
        <v>40706 Ghiring Rural Municipality</v>
      </c>
      <c r="B55" s="46">
        <v>20493</v>
      </c>
      <c r="C55" s="46">
        <v>13440</v>
      </c>
      <c r="D55" s="46">
        <f>SUM(Details!B54:L54)</f>
        <v>8001</v>
      </c>
      <c r="E55" s="47">
        <f>SUM(Details!B54:J54)</f>
        <v>7176</v>
      </c>
      <c r="F55" s="46">
        <f>SUM(Details!K54:U54)</f>
        <v>6679</v>
      </c>
      <c r="G55" s="84">
        <f t="shared" si="4"/>
        <v>59.53125</v>
      </c>
      <c r="H55" s="85">
        <f t="shared" si="5"/>
        <v>53.392857142857139</v>
      </c>
      <c r="I55" s="84">
        <f t="shared" si="6"/>
        <v>49.694940476190474</v>
      </c>
      <c r="J55" s="46">
        <f>SUM(Details!V54:V54)</f>
        <v>0</v>
      </c>
      <c r="K55" s="46">
        <f>SUM(Details!W54:W54)</f>
        <v>0</v>
      </c>
      <c r="L55" s="46">
        <f>Details!X54</f>
        <v>1253</v>
      </c>
      <c r="M55" s="29"/>
    </row>
    <row r="56" spans="1:13" ht="15.75" x14ac:dyDescent="0.25">
      <c r="A56" s="76" t="str">
        <f>Details!A55</f>
        <v>40707 Rhishing Rural Municipality</v>
      </c>
      <c r="B56" s="48">
        <v>27304</v>
      </c>
      <c r="C56" s="48">
        <v>17906</v>
      </c>
      <c r="D56" s="48">
        <f>SUM(Details!B55:L55)</f>
        <v>9752</v>
      </c>
      <c r="E56" s="45">
        <f>SUM(Details!B55:J55)</f>
        <v>8605</v>
      </c>
      <c r="F56" s="48">
        <f>SUM(Details!K55:U55)</f>
        <v>9053</v>
      </c>
      <c r="G56" s="86">
        <f t="shared" si="4"/>
        <v>54.462191444208642</v>
      </c>
      <c r="H56" s="83">
        <f t="shared" si="5"/>
        <v>48.056517368479838</v>
      </c>
      <c r="I56" s="86">
        <f t="shared" si="6"/>
        <v>50.558472020551768</v>
      </c>
      <c r="J56" s="48">
        <f>SUM(Details!V55:V55)</f>
        <v>0</v>
      </c>
      <c r="K56" s="48">
        <f>SUM(Details!W55:W55)</f>
        <v>0</v>
      </c>
      <c r="L56" s="48">
        <f>Details!X55</f>
        <v>2097</v>
      </c>
      <c r="M56" s="29"/>
    </row>
    <row r="57" spans="1:13" ht="15.75" x14ac:dyDescent="0.25">
      <c r="A57" s="75" t="str">
        <f>Details!A56</f>
        <v>40708 Devghat Rural Municipality</v>
      </c>
      <c r="B57" s="46">
        <v>17703</v>
      </c>
      <c r="C57" s="46">
        <v>11610</v>
      </c>
      <c r="D57" s="46">
        <f>SUM(Details!B56:L56)</f>
        <v>9270</v>
      </c>
      <c r="E57" s="47">
        <f>SUM(Details!B56:J56)</f>
        <v>8514</v>
      </c>
      <c r="F57" s="46">
        <f>SUM(Details!K56:U56)</f>
        <v>6543</v>
      </c>
      <c r="G57" s="84">
        <f t="shared" si="4"/>
        <v>79.84496124031007</v>
      </c>
      <c r="H57" s="85">
        <f t="shared" si="5"/>
        <v>73.333333333333329</v>
      </c>
      <c r="I57" s="84">
        <f t="shared" si="6"/>
        <v>56.356589147286819</v>
      </c>
      <c r="J57" s="46">
        <f>SUM(Details!V56:V56)</f>
        <v>0</v>
      </c>
      <c r="K57" s="46">
        <f>SUM(Details!W56:W56)</f>
        <v>0</v>
      </c>
      <c r="L57" s="46">
        <f>Details!X56</f>
        <v>1504</v>
      </c>
      <c r="M57" s="29"/>
    </row>
    <row r="58" spans="1:13" ht="15.75" x14ac:dyDescent="0.25">
      <c r="A58" s="76" t="str">
        <f>Details!A57</f>
        <v>40709 Bandipur Rural Municipality</v>
      </c>
      <c r="B58" s="48">
        <v>21700</v>
      </c>
      <c r="C58" s="48">
        <v>14231</v>
      </c>
      <c r="D58" s="48">
        <f>SUM(Details!B57:L57)</f>
        <v>10395</v>
      </c>
      <c r="E58" s="45">
        <f>SUM(Details!B57:J57)</f>
        <v>9421</v>
      </c>
      <c r="F58" s="48">
        <f>SUM(Details!K57:U57)</f>
        <v>9182</v>
      </c>
      <c r="G58" s="86">
        <f t="shared" si="4"/>
        <v>73.04476143630103</v>
      </c>
      <c r="H58" s="83">
        <f t="shared" si="5"/>
        <v>66.200548099220015</v>
      </c>
      <c r="I58" s="86">
        <f t="shared" si="6"/>
        <v>64.521115873796646</v>
      </c>
      <c r="J58" s="48">
        <f>SUM(Details!V57:V57)</f>
        <v>0</v>
      </c>
      <c r="K58" s="48">
        <f>SUM(Details!W57:W57)</f>
        <v>0</v>
      </c>
      <c r="L58" s="48">
        <f>Details!X57</f>
        <v>1450</v>
      </c>
      <c r="M58" s="29"/>
    </row>
    <row r="59" spans="1:13" ht="15.75" x14ac:dyDescent="0.25">
      <c r="A59" s="75" t="str">
        <f>Details!A58</f>
        <v>40710 Aanbu Khaireni Rural Municipality</v>
      </c>
      <c r="B59" s="46">
        <v>22830</v>
      </c>
      <c r="C59" s="46">
        <v>14972</v>
      </c>
      <c r="D59" s="46">
        <f>SUM(Details!B58:L58)</f>
        <v>13197</v>
      </c>
      <c r="E59" s="47">
        <f>SUM(Details!B58:J58)</f>
        <v>12085</v>
      </c>
      <c r="F59" s="46">
        <f>SUM(Details!K58:U58)</f>
        <v>8199</v>
      </c>
      <c r="G59" s="84">
        <f t="shared" si="4"/>
        <v>88.144536468073738</v>
      </c>
      <c r="H59" s="85">
        <f t="shared" si="5"/>
        <v>80.717339032861346</v>
      </c>
      <c r="I59" s="84">
        <f t="shared" si="6"/>
        <v>54.762222815923053</v>
      </c>
      <c r="J59" s="46">
        <f>SUM(Details!V58:V58)</f>
        <v>0</v>
      </c>
      <c r="K59" s="46">
        <f>SUM(Details!W58:W58)</f>
        <v>0</v>
      </c>
      <c r="L59" s="46">
        <f>Details!X58</f>
        <v>2525</v>
      </c>
      <c r="M59" s="29"/>
    </row>
    <row r="60" spans="1:13" ht="18.75" x14ac:dyDescent="0.25">
      <c r="A60" s="73" t="str">
        <f>Details!A59</f>
        <v>408 NAWALPARASI EAST</v>
      </c>
      <c r="B60" s="44">
        <v>357543</v>
      </c>
      <c r="C60" s="44">
        <v>234479</v>
      </c>
      <c r="D60" s="44">
        <f>SUM(Details!B59:L59)</f>
        <v>192726</v>
      </c>
      <c r="E60" s="44">
        <f>SUM(Details!B59:J59)</f>
        <v>177473</v>
      </c>
      <c r="F60" s="44">
        <f>SUM(Details!K59:U59)</f>
        <v>103018</v>
      </c>
      <c r="G60" s="82">
        <f t="shared" si="4"/>
        <v>82.193288098294516</v>
      </c>
      <c r="H60" s="82">
        <f t="shared" si="5"/>
        <v>75.688227943653814</v>
      </c>
      <c r="I60" s="82">
        <f t="shared" si="6"/>
        <v>43.934851308645975</v>
      </c>
      <c r="J60" s="44">
        <f>SUM(Details!V59:V59)</f>
        <v>0</v>
      </c>
      <c r="K60" s="44">
        <f>SUM(Details!W59:W59)</f>
        <v>0</v>
      </c>
      <c r="L60" s="44">
        <f>Details!X59</f>
        <v>37893</v>
      </c>
      <c r="M60" s="29"/>
    </row>
    <row r="61" spans="1:13" ht="15.75" x14ac:dyDescent="0.25">
      <c r="A61" s="75" t="str">
        <f>Details!A60</f>
        <v>40801 Gaidakot Municipality</v>
      </c>
      <c r="B61" s="46">
        <v>68290</v>
      </c>
      <c r="C61" s="46">
        <v>44785</v>
      </c>
      <c r="D61" s="46">
        <f>SUM(Details!B60:L60)</f>
        <v>38064</v>
      </c>
      <c r="E61" s="47">
        <f>SUM(Details!B60:J60)</f>
        <v>34454</v>
      </c>
      <c r="F61" s="46">
        <f>SUM(Details!K60:U60)</f>
        <v>24500</v>
      </c>
      <c r="G61" s="84">
        <f t="shared" si="4"/>
        <v>84.992743105950652</v>
      </c>
      <c r="H61" s="85">
        <f t="shared" si="5"/>
        <v>76.932008484983811</v>
      </c>
      <c r="I61" s="84">
        <f t="shared" si="6"/>
        <v>54.705816679691864</v>
      </c>
      <c r="J61" s="46">
        <f>SUM(Details!V60:V60)</f>
        <v>0</v>
      </c>
      <c r="K61" s="46">
        <f>SUM(Details!W60:W60)</f>
        <v>0</v>
      </c>
      <c r="L61" s="46">
        <f>Details!X60</f>
        <v>8791</v>
      </c>
      <c r="M61" s="29"/>
    </row>
    <row r="62" spans="1:13" ht="15.75" x14ac:dyDescent="0.25">
      <c r="A62" s="76" t="str">
        <f>Details!A61</f>
        <v>40802 Bulingtar Rural Municipality</v>
      </c>
      <c r="B62" s="48">
        <v>21590</v>
      </c>
      <c r="C62" s="48">
        <v>14159</v>
      </c>
      <c r="D62" s="48">
        <f>SUM(Details!B61:L61)</f>
        <v>7554</v>
      </c>
      <c r="E62" s="45">
        <f>SUM(Details!B61:J61)</f>
        <v>6633</v>
      </c>
      <c r="F62" s="48">
        <f>SUM(Details!K61:U61)</f>
        <v>4761</v>
      </c>
      <c r="G62" s="86">
        <f t="shared" si="4"/>
        <v>53.35122536902324</v>
      </c>
      <c r="H62" s="83">
        <f t="shared" si="5"/>
        <v>46.846528709654642</v>
      </c>
      <c r="I62" s="86">
        <f t="shared" si="6"/>
        <v>33.625256020905432</v>
      </c>
      <c r="J62" s="48">
        <f>SUM(Details!V61:V61)</f>
        <v>0</v>
      </c>
      <c r="K62" s="48">
        <f>SUM(Details!W61:W61)</f>
        <v>0</v>
      </c>
      <c r="L62" s="48">
        <f>Details!X61</f>
        <v>1349</v>
      </c>
      <c r="M62" s="29"/>
    </row>
    <row r="63" spans="1:13" ht="15.75" x14ac:dyDescent="0.25">
      <c r="A63" s="75" t="str">
        <f>Details!A62</f>
        <v>40803 Bungdikali Rural Municipality</v>
      </c>
      <c r="B63" s="46">
        <v>17749</v>
      </c>
      <c r="C63" s="46">
        <v>11640</v>
      </c>
      <c r="D63" s="46">
        <f>SUM(Details!B62:L62)</f>
        <v>7074</v>
      </c>
      <c r="E63" s="47">
        <f>SUM(Details!B62:J62)</f>
        <v>6358</v>
      </c>
      <c r="F63" s="46">
        <f>SUM(Details!K62:U62)</f>
        <v>4945</v>
      </c>
      <c r="G63" s="84">
        <f t="shared" si="4"/>
        <v>60.773195876288653</v>
      </c>
      <c r="H63" s="85">
        <f t="shared" si="5"/>
        <v>54.621993127147761</v>
      </c>
      <c r="I63" s="84">
        <f t="shared" si="6"/>
        <v>42.482817869415804</v>
      </c>
      <c r="J63" s="46">
        <f>SUM(Details!V62:V62)</f>
        <v>0</v>
      </c>
      <c r="K63" s="46">
        <f>SUM(Details!W62:W62)</f>
        <v>0</v>
      </c>
      <c r="L63" s="46">
        <f>Details!X62</f>
        <v>502</v>
      </c>
      <c r="M63" s="29"/>
    </row>
    <row r="64" spans="1:13" ht="15.75" x14ac:dyDescent="0.25">
      <c r="A64" s="76" t="str">
        <f>Details!A63</f>
        <v>40804 Hupsekot Rural Municipality</v>
      </c>
      <c r="B64" s="48">
        <v>28479</v>
      </c>
      <c r="C64" s="48">
        <v>18677</v>
      </c>
      <c r="D64" s="48">
        <f>SUM(Details!B63:L63)</f>
        <v>13302</v>
      </c>
      <c r="E64" s="45">
        <f>SUM(Details!B63:J63)</f>
        <v>12152</v>
      </c>
      <c r="F64" s="48">
        <f>SUM(Details!K63:U63)</f>
        <v>5919</v>
      </c>
      <c r="G64" s="86">
        <f t="shared" si="4"/>
        <v>71.221288215452162</v>
      </c>
      <c r="H64" s="83">
        <f t="shared" si="5"/>
        <v>65.063982438293095</v>
      </c>
      <c r="I64" s="86">
        <f t="shared" si="6"/>
        <v>31.691385126090914</v>
      </c>
      <c r="J64" s="48">
        <f>SUM(Details!V63:V63)</f>
        <v>0</v>
      </c>
      <c r="K64" s="48">
        <f>SUM(Details!W63:W63)</f>
        <v>0</v>
      </c>
      <c r="L64" s="48">
        <f>Details!X63</f>
        <v>2575</v>
      </c>
      <c r="M64" s="29"/>
    </row>
    <row r="65" spans="1:13" ht="15.75" x14ac:dyDescent="0.25">
      <c r="A65" s="75" t="str">
        <f>Details!A64</f>
        <v>40805 Devchuli Municipality</v>
      </c>
      <c r="B65" s="46">
        <v>49208</v>
      </c>
      <c r="C65" s="46">
        <v>32271</v>
      </c>
      <c r="D65" s="46">
        <f>SUM(Details!B64:L64)</f>
        <v>29691</v>
      </c>
      <c r="E65" s="47">
        <f>SUM(Details!B64:J64)</f>
        <v>27834</v>
      </c>
      <c r="F65" s="46">
        <f>SUM(Details!K64:U64)</f>
        <v>15500</v>
      </c>
      <c r="G65" s="84">
        <f t="shared" si="4"/>
        <v>92.005205912429105</v>
      </c>
      <c r="H65" s="85">
        <f t="shared" si="5"/>
        <v>86.25081342381705</v>
      </c>
      <c r="I65" s="84">
        <f t="shared" si="6"/>
        <v>48.030739673390968</v>
      </c>
      <c r="J65" s="46">
        <f>SUM(Details!V64:V64)</f>
        <v>0</v>
      </c>
      <c r="K65" s="46">
        <f>SUM(Details!W64:W64)</f>
        <v>0</v>
      </c>
      <c r="L65" s="46">
        <f>Details!X64</f>
        <v>6684</v>
      </c>
      <c r="M65" s="29"/>
    </row>
    <row r="66" spans="1:13" ht="15.75" x14ac:dyDescent="0.25">
      <c r="A66" s="76" t="str">
        <f>Details!A65</f>
        <v>40806 Kawasoti Municipality</v>
      </c>
      <c r="B66" s="48">
        <v>71991</v>
      </c>
      <c r="C66" s="48">
        <v>47212</v>
      </c>
      <c r="D66" s="48">
        <f>SUM(Details!B65:L65)</f>
        <v>50174</v>
      </c>
      <c r="E66" s="45">
        <f>SUM(Details!B65:J65)</f>
        <v>47524</v>
      </c>
      <c r="F66" s="48">
        <f>SUM(Details!K65:U65)</f>
        <v>22016</v>
      </c>
      <c r="G66" s="86">
        <f t="shared" si="4"/>
        <v>106.27382868762179</v>
      </c>
      <c r="H66" s="83">
        <f t="shared" si="5"/>
        <v>100.66084893671101</v>
      </c>
      <c r="I66" s="86">
        <f t="shared" si="6"/>
        <v>46.63221214945353</v>
      </c>
      <c r="J66" s="48">
        <f>SUM(Details!V65:V65)</f>
        <v>0</v>
      </c>
      <c r="K66" s="48">
        <f>SUM(Details!W65:W65)</f>
        <v>0</v>
      </c>
      <c r="L66" s="48">
        <f>Details!X65</f>
        <v>8180</v>
      </c>
      <c r="M66" s="29"/>
    </row>
    <row r="67" spans="1:13" ht="15.75" x14ac:dyDescent="0.25">
      <c r="A67" s="75" t="str">
        <f>Details!A66</f>
        <v>40807 Madhya Bindu Municipality</v>
      </c>
      <c r="B67" s="46">
        <v>62312</v>
      </c>
      <c r="C67" s="46">
        <v>40865</v>
      </c>
      <c r="D67" s="46">
        <f>SUM(Details!B66:L66)</f>
        <v>28799</v>
      </c>
      <c r="E67" s="47">
        <f>SUM(Details!B66:J66)</f>
        <v>25916</v>
      </c>
      <c r="F67" s="46">
        <f>SUM(Details!K66:U66)</f>
        <v>15684</v>
      </c>
      <c r="G67" s="84">
        <f t="shared" si="4"/>
        <v>70.473510338920846</v>
      </c>
      <c r="H67" s="85">
        <f t="shared" si="5"/>
        <v>63.418573351278596</v>
      </c>
      <c r="I67" s="84">
        <f t="shared" si="6"/>
        <v>38.380031812064111</v>
      </c>
      <c r="J67" s="46">
        <f>SUM(Details!V66:V66)</f>
        <v>0</v>
      </c>
      <c r="K67" s="46">
        <f>SUM(Details!W66:W66)</f>
        <v>0</v>
      </c>
      <c r="L67" s="46">
        <f>Details!X66</f>
        <v>5835</v>
      </c>
      <c r="M67" s="29"/>
    </row>
    <row r="68" spans="1:13" ht="15.75" x14ac:dyDescent="0.25">
      <c r="A68" s="76" t="str">
        <f>Details!A67</f>
        <v>40808 Binayi Tribeni Rural Municipality</v>
      </c>
      <c r="B68" s="48">
        <v>37924</v>
      </c>
      <c r="C68" s="48">
        <v>24871</v>
      </c>
      <c r="D68" s="48">
        <f>SUM(Details!B67:L67)</f>
        <v>18068</v>
      </c>
      <c r="E68" s="45">
        <f>SUM(Details!B67:J67)</f>
        <v>16602</v>
      </c>
      <c r="F68" s="48">
        <f>SUM(Details!K67:U67)</f>
        <v>9693</v>
      </c>
      <c r="G68" s="86">
        <f t="shared" ref="G68:G99" si="13">D68/C68*100</f>
        <v>72.646857786176668</v>
      </c>
      <c r="H68" s="83">
        <f t="shared" ref="H68:H99" si="14">E68/C68*100</f>
        <v>66.752442603835789</v>
      </c>
      <c r="I68" s="86">
        <f t="shared" ref="I68:I99" si="15">F68/C68*100</f>
        <v>38.973101202203367</v>
      </c>
      <c r="J68" s="48">
        <f>SUM(Details!V67:V67)</f>
        <v>0</v>
      </c>
      <c r="K68" s="48">
        <f>SUM(Details!W67:W67)</f>
        <v>0</v>
      </c>
      <c r="L68" s="48">
        <f>Details!X67</f>
        <v>3977</v>
      </c>
      <c r="M68" s="29"/>
    </row>
    <row r="69" spans="1:13" ht="18.75" x14ac:dyDescent="0.25">
      <c r="A69" s="73" t="str">
        <f>Details!A68</f>
        <v>409 SYANGJA</v>
      </c>
      <c r="B69" s="44">
        <v>249829</v>
      </c>
      <c r="C69" s="44">
        <v>163840</v>
      </c>
      <c r="D69" s="44">
        <f>SUM(Details!B68:L68)</f>
        <v>165269</v>
      </c>
      <c r="E69" s="44">
        <f>SUM(Details!B68:J68)</f>
        <v>154093</v>
      </c>
      <c r="F69" s="44">
        <f>SUM(Details!K68:U68)</f>
        <v>149099</v>
      </c>
      <c r="G69" s="82">
        <f t="shared" si="13"/>
        <v>100.87219238281251</v>
      </c>
      <c r="H69" s="82">
        <f t="shared" si="14"/>
        <v>94.0509033203125</v>
      </c>
      <c r="I69" s="82">
        <f t="shared" si="15"/>
        <v>91.0028076171875</v>
      </c>
      <c r="J69" s="44">
        <f>SUM(Details!V68:V68)</f>
        <v>0</v>
      </c>
      <c r="K69" s="44">
        <f>SUM(Details!W68:W68)</f>
        <v>0</v>
      </c>
      <c r="L69" s="44">
        <f>Details!X68</f>
        <v>22296</v>
      </c>
      <c r="M69" s="29"/>
    </row>
    <row r="70" spans="1:13" ht="15.75" x14ac:dyDescent="0.25">
      <c r="A70" s="76" t="str">
        <f>Details!A69</f>
        <v>40901 Putalibazar Municipality</v>
      </c>
      <c r="B70" s="48">
        <v>39858</v>
      </c>
      <c r="C70" s="48">
        <v>26139</v>
      </c>
      <c r="D70" s="48">
        <f>SUM(Details!B69:L69)</f>
        <v>39520</v>
      </c>
      <c r="E70" s="45">
        <f>SUM(Details!B69:J69)</f>
        <v>37634</v>
      </c>
      <c r="F70" s="48">
        <f>SUM(Details!K69:U69)</f>
        <v>37183</v>
      </c>
      <c r="G70" s="86">
        <f t="shared" si="13"/>
        <v>151.19170588010255</v>
      </c>
      <c r="H70" s="83">
        <f t="shared" si="14"/>
        <v>143.97643368147212</v>
      </c>
      <c r="I70" s="86">
        <f t="shared" si="15"/>
        <v>142.25104250353877</v>
      </c>
      <c r="J70" s="48">
        <f>SUM(Details!V69:V69)</f>
        <v>0</v>
      </c>
      <c r="K70" s="48">
        <f>SUM(Details!W69:W69)</f>
        <v>0</v>
      </c>
      <c r="L70" s="48">
        <f>Details!X69</f>
        <v>3689</v>
      </c>
      <c r="M70" s="29"/>
    </row>
    <row r="71" spans="1:13" ht="15.75" x14ac:dyDescent="0.25">
      <c r="A71" s="75" t="str">
        <f>Details!A70</f>
        <v>40902 Phedikhola Rural Municipality</v>
      </c>
      <c r="B71" s="46">
        <v>10644</v>
      </c>
      <c r="C71" s="46">
        <v>6980</v>
      </c>
      <c r="D71" s="46">
        <f>SUM(Details!B70:L70)</f>
        <v>7070</v>
      </c>
      <c r="E71" s="47">
        <f>SUM(Details!B70:J70)</f>
        <v>6565</v>
      </c>
      <c r="F71" s="46">
        <f>SUM(Details!K70:U70)</f>
        <v>6661</v>
      </c>
      <c r="G71" s="84">
        <f t="shared" si="13"/>
        <v>101.2893982808023</v>
      </c>
      <c r="H71" s="85">
        <f t="shared" si="14"/>
        <v>94.05444126074498</v>
      </c>
      <c r="I71" s="84">
        <f t="shared" si="15"/>
        <v>95.429799426934096</v>
      </c>
      <c r="J71" s="46">
        <f>SUM(Details!V70:V70)</f>
        <v>0</v>
      </c>
      <c r="K71" s="46">
        <f>SUM(Details!W70:W70)</f>
        <v>0</v>
      </c>
      <c r="L71" s="46">
        <f>Details!X70</f>
        <v>1056</v>
      </c>
      <c r="M71" s="29"/>
    </row>
    <row r="72" spans="1:13" ht="15.75" x14ac:dyDescent="0.25">
      <c r="A72" s="76" t="str">
        <f>Details!A71</f>
        <v>40903 Aandhikhola Rural Municipality</v>
      </c>
      <c r="B72" s="48">
        <v>14080</v>
      </c>
      <c r="C72" s="48">
        <v>9234</v>
      </c>
      <c r="D72" s="48">
        <f>SUM(Details!B71:L71)</f>
        <v>8713</v>
      </c>
      <c r="E72" s="45">
        <f>SUM(Details!B71:J71)</f>
        <v>8129</v>
      </c>
      <c r="F72" s="48">
        <f>SUM(Details!K71:U71)</f>
        <v>6559</v>
      </c>
      <c r="G72" s="86">
        <f t="shared" si="13"/>
        <v>94.357808100498161</v>
      </c>
      <c r="H72" s="83">
        <f t="shared" si="14"/>
        <v>88.033354992419319</v>
      </c>
      <c r="I72" s="86">
        <f t="shared" si="15"/>
        <v>71.0309724929608</v>
      </c>
      <c r="J72" s="48">
        <f>SUM(Details!V71:V71)</f>
        <v>0</v>
      </c>
      <c r="K72" s="48">
        <f>SUM(Details!W71:W71)</f>
        <v>0</v>
      </c>
      <c r="L72" s="48">
        <f>Details!X71</f>
        <v>1103</v>
      </c>
      <c r="M72" s="29"/>
    </row>
    <row r="73" spans="1:13" ht="15.75" x14ac:dyDescent="0.25">
      <c r="A73" s="75" t="str">
        <f>Details!A72</f>
        <v>40904 Arjun Choupari Rural Municipality</v>
      </c>
      <c r="B73" s="46">
        <v>13713</v>
      </c>
      <c r="C73" s="46">
        <v>8993</v>
      </c>
      <c r="D73" s="46">
        <f>SUM(Details!B72:L72)</f>
        <v>8095</v>
      </c>
      <c r="E73" s="47">
        <f>SUM(Details!B72:J72)</f>
        <v>7523</v>
      </c>
      <c r="F73" s="46">
        <f>SUM(Details!K72:U72)</f>
        <v>7928</v>
      </c>
      <c r="G73" s="84">
        <f t="shared" si="13"/>
        <v>90.014455687757149</v>
      </c>
      <c r="H73" s="85">
        <f t="shared" si="14"/>
        <v>83.653953074613582</v>
      </c>
      <c r="I73" s="84">
        <f t="shared" si="15"/>
        <v>88.157455798954743</v>
      </c>
      <c r="J73" s="46">
        <f>SUM(Details!V72:V72)</f>
        <v>0</v>
      </c>
      <c r="K73" s="46">
        <f>SUM(Details!W72:W72)</f>
        <v>0</v>
      </c>
      <c r="L73" s="46">
        <f>Details!X72</f>
        <v>0</v>
      </c>
      <c r="M73" s="29"/>
    </row>
    <row r="74" spans="1:13" ht="15.75" x14ac:dyDescent="0.25">
      <c r="A74" s="76" t="str">
        <f>Details!A73</f>
        <v>40905 Bhirkot Municipaity</v>
      </c>
      <c r="B74" s="48">
        <v>22032</v>
      </c>
      <c r="C74" s="48">
        <v>14449</v>
      </c>
      <c r="D74" s="48">
        <f>SUM(Details!B73:L73)</f>
        <v>12984</v>
      </c>
      <c r="E74" s="45">
        <f>SUM(Details!B73:J73)</f>
        <v>12093</v>
      </c>
      <c r="F74" s="48">
        <f>SUM(Details!K73:U73)</f>
        <v>16157</v>
      </c>
      <c r="G74" s="86">
        <f t="shared" si="13"/>
        <v>89.860890026991484</v>
      </c>
      <c r="H74" s="83">
        <f t="shared" si="14"/>
        <v>83.694373313032045</v>
      </c>
      <c r="I74" s="86">
        <f t="shared" si="15"/>
        <v>111.82088725863382</v>
      </c>
      <c r="J74" s="48">
        <f>SUM(Details!V73:V73)</f>
        <v>0</v>
      </c>
      <c r="K74" s="48">
        <f>SUM(Details!W73:W73)</f>
        <v>0</v>
      </c>
      <c r="L74" s="48">
        <f>Details!X73</f>
        <v>2364</v>
      </c>
      <c r="M74" s="29"/>
    </row>
    <row r="75" spans="1:13" ht="15.75" x14ac:dyDescent="0.25">
      <c r="A75" s="75" t="str">
        <f>Details!A74</f>
        <v>40906 Biruwa Rural Municipality</v>
      </c>
      <c r="B75" s="46">
        <v>15706</v>
      </c>
      <c r="C75" s="46">
        <v>10300</v>
      </c>
      <c r="D75" s="46">
        <f>SUM(Details!B74:L74)</f>
        <v>10316</v>
      </c>
      <c r="E75" s="47">
        <f>SUM(Details!B74:J74)</f>
        <v>9691</v>
      </c>
      <c r="F75" s="46">
        <f>SUM(Details!K74:U74)</f>
        <v>8310</v>
      </c>
      <c r="G75" s="84">
        <f t="shared" si="13"/>
        <v>100.15533980582525</v>
      </c>
      <c r="H75" s="85">
        <f t="shared" si="14"/>
        <v>94.087378640776691</v>
      </c>
      <c r="I75" s="84">
        <f t="shared" si="15"/>
        <v>80.679611650485441</v>
      </c>
      <c r="J75" s="46">
        <f>SUM(Details!V74:V74)</f>
        <v>0</v>
      </c>
      <c r="K75" s="46">
        <f>SUM(Details!W74:W74)</f>
        <v>0</v>
      </c>
      <c r="L75" s="46">
        <f>Details!X74</f>
        <v>1339</v>
      </c>
      <c r="M75" s="29"/>
    </row>
    <row r="76" spans="1:13" ht="15.75" x14ac:dyDescent="0.25">
      <c r="A76" s="76" t="str">
        <f>Details!A75</f>
        <v>40907 Harinas Rural Municipality</v>
      </c>
      <c r="B76" s="48">
        <v>14813</v>
      </c>
      <c r="C76" s="48">
        <v>9715</v>
      </c>
      <c r="D76" s="48">
        <f>SUM(Details!B75:L75)</f>
        <v>8105</v>
      </c>
      <c r="E76" s="45">
        <f>SUM(Details!B75:J75)</f>
        <v>7516</v>
      </c>
      <c r="F76" s="48">
        <f>SUM(Details!K75:U75)</f>
        <v>2614</v>
      </c>
      <c r="G76" s="86">
        <f t="shared" si="13"/>
        <v>83.427689140504384</v>
      </c>
      <c r="H76" s="83">
        <f t="shared" si="14"/>
        <v>77.364899639732371</v>
      </c>
      <c r="I76" s="86">
        <f t="shared" si="15"/>
        <v>26.906845084920228</v>
      </c>
      <c r="J76" s="48">
        <f>SUM(Details!V75:V75)</f>
        <v>0</v>
      </c>
      <c r="K76" s="48">
        <f>SUM(Details!W75:W75)</f>
        <v>0</v>
      </c>
      <c r="L76" s="48">
        <f>Details!X75</f>
        <v>1012</v>
      </c>
      <c r="M76" s="29"/>
    </row>
    <row r="77" spans="1:13" ht="15.75" x14ac:dyDescent="0.25">
      <c r="A77" s="75" t="str">
        <f>Details!A76</f>
        <v>40908 Chapakot Municipality</v>
      </c>
      <c r="B77" s="46">
        <v>22514</v>
      </c>
      <c r="C77" s="46">
        <v>14765</v>
      </c>
      <c r="D77" s="46">
        <f>SUM(Details!B76:L76)</f>
        <v>12047</v>
      </c>
      <c r="E77" s="47">
        <f>SUM(Details!B76:J76)</f>
        <v>11054</v>
      </c>
      <c r="F77" s="46">
        <f>SUM(Details!K76:U76)</f>
        <v>10479</v>
      </c>
      <c r="G77" s="84">
        <f t="shared" si="13"/>
        <v>81.591601760921094</v>
      </c>
      <c r="H77" s="85">
        <f t="shared" si="14"/>
        <v>74.86623772434811</v>
      </c>
      <c r="I77" s="84">
        <f t="shared" si="15"/>
        <v>70.97189299017947</v>
      </c>
      <c r="J77" s="46">
        <f>SUM(Details!V76:V76)</f>
        <v>0</v>
      </c>
      <c r="K77" s="46">
        <f>SUM(Details!W76:W76)</f>
        <v>0</v>
      </c>
      <c r="L77" s="46">
        <f>Details!X76</f>
        <v>2054</v>
      </c>
      <c r="M77" s="29"/>
    </row>
    <row r="78" spans="1:13" ht="15.75" x14ac:dyDescent="0.25">
      <c r="A78" s="76" t="str">
        <f>Details!A77</f>
        <v>40909 Walling Municipality</v>
      </c>
      <c r="B78" s="48">
        <v>44983</v>
      </c>
      <c r="C78" s="48">
        <v>29500</v>
      </c>
      <c r="D78" s="48">
        <f>SUM(Details!B77:L77)</f>
        <v>28059</v>
      </c>
      <c r="E78" s="45">
        <f>SUM(Details!B77:J77)</f>
        <v>25966</v>
      </c>
      <c r="F78" s="48">
        <f>SUM(Details!K77:U77)</f>
        <v>24552</v>
      </c>
      <c r="G78" s="86">
        <f t="shared" si="13"/>
        <v>95.115254237288141</v>
      </c>
      <c r="H78" s="83">
        <f t="shared" si="14"/>
        <v>88.020338983050848</v>
      </c>
      <c r="I78" s="86">
        <f t="shared" si="15"/>
        <v>83.227118644067801</v>
      </c>
      <c r="J78" s="48">
        <f>SUM(Details!V77:V77)</f>
        <v>0</v>
      </c>
      <c r="K78" s="48">
        <f>SUM(Details!W77:W77)</f>
        <v>0</v>
      </c>
      <c r="L78" s="48">
        <f>Details!X77</f>
        <v>4700</v>
      </c>
      <c r="M78" s="29"/>
    </row>
    <row r="79" spans="1:13" ht="15.75" x14ac:dyDescent="0.25">
      <c r="A79" s="75" t="str">
        <f>Details!A78</f>
        <v>40910 Galyang Municipality</v>
      </c>
      <c r="B79" s="46">
        <v>32660</v>
      </c>
      <c r="C79" s="46">
        <v>21419</v>
      </c>
      <c r="D79" s="46">
        <f>SUM(Details!B78:L78)</f>
        <v>19534</v>
      </c>
      <c r="E79" s="47">
        <f>SUM(Details!B78:J78)</f>
        <v>17884</v>
      </c>
      <c r="F79" s="46">
        <f>SUM(Details!K78:U78)</f>
        <v>18521</v>
      </c>
      <c r="G79" s="84">
        <f t="shared" si="13"/>
        <v>91.199402399738545</v>
      </c>
      <c r="H79" s="85">
        <f t="shared" si="14"/>
        <v>83.495961529483168</v>
      </c>
      <c r="I79" s="84">
        <f t="shared" si="15"/>
        <v>86.469956580605995</v>
      </c>
      <c r="J79" s="46">
        <f>SUM(Details!V78:V78)</f>
        <v>0</v>
      </c>
      <c r="K79" s="46">
        <f>SUM(Details!W78:W78)</f>
        <v>0</v>
      </c>
      <c r="L79" s="46">
        <f>Details!X78</f>
        <v>3087</v>
      </c>
      <c r="M79" s="29"/>
    </row>
    <row r="80" spans="1:13" ht="15.75" x14ac:dyDescent="0.25">
      <c r="A80" s="76" t="str">
        <f>Details!A79</f>
        <v>40911 Kaligandaki Rural Municipality</v>
      </c>
      <c r="B80" s="48">
        <v>18825</v>
      </c>
      <c r="C80" s="48">
        <v>12345</v>
      </c>
      <c r="D80" s="48">
        <f>SUM(Details!B79:L79)</f>
        <v>10826</v>
      </c>
      <c r="E80" s="45">
        <f>SUM(Details!B79:J79)</f>
        <v>10038</v>
      </c>
      <c r="F80" s="48">
        <f>SUM(Details!K79:U79)</f>
        <v>10135</v>
      </c>
      <c r="G80" s="86">
        <f t="shared" si="13"/>
        <v>87.695423248278658</v>
      </c>
      <c r="H80" s="83">
        <f t="shared" si="14"/>
        <v>81.312272174969621</v>
      </c>
      <c r="I80" s="86">
        <f t="shared" si="15"/>
        <v>82.098015390846498</v>
      </c>
      <c r="J80" s="48">
        <f>SUM(Details!V79:V79)</f>
        <v>0</v>
      </c>
      <c r="K80" s="48">
        <f>SUM(Details!W79:W79)</f>
        <v>0</v>
      </c>
      <c r="L80" s="48">
        <f>Details!X79</f>
        <v>1892</v>
      </c>
      <c r="M80" s="29"/>
    </row>
    <row r="81" spans="1:13" ht="18.75" x14ac:dyDescent="0.25">
      <c r="A81" s="73" t="str">
        <f>Details!A80</f>
        <v>410 PARBAT</v>
      </c>
      <c r="B81" s="44">
        <v>149304</v>
      </c>
      <c r="C81" s="44">
        <v>97915</v>
      </c>
      <c r="D81" s="44">
        <f>SUM(Details!B80:L80)</f>
        <v>81151</v>
      </c>
      <c r="E81" s="44">
        <f>SUM(Details!B80:J80)</f>
        <v>74680</v>
      </c>
      <c r="F81" s="44">
        <f>SUM(Details!K80:U80)</f>
        <v>74457</v>
      </c>
      <c r="G81" s="82">
        <f t="shared" si="13"/>
        <v>82.879027728131533</v>
      </c>
      <c r="H81" s="82">
        <f t="shared" si="14"/>
        <v>76.270234386968298</v>
      </c>
      <c r="I81" s="82">
        <f t="shared" si="15"/>
        <v>76.042485829546038</v>
      </c>
      <c r="J81" s="44">
        <f>SUM(Details!V80:V80)</f>
        <v>0</v>
      </c>
      <c r="K81" s="44">
        <f>SUM(Details!W80:W80)</f>
        <v>0</v>
      </c>
      <c r="L81" s="44">
        <f>Details!X80</f>
        <v>9730</v>
      </c>
      <c r="M81" s="29"/>
    </row>
    <row r="82" spans="1:13" ht="15.75" x14ac:dyDescent="0.25">
      <c r="A82" s="76" t="str">
        <f>Details!A81</f>
        <v>41001 Modi Rural Municipality</v>
      </c>
      <c r="B82" s="48">
        <v>21543</v>
      </c>
      <c r="C82" s="48">
        <v>14128</v>
      </c>
      <c r="D82" s="48">
        <f>SUM(Details!B81:L81)</f>
        <v>13988</v>
      </c>
      <c r="E82" s="45">
        <f>SUM(Details!B81:J81)</f>
        <v>13139</v>
      </c>
      <c r="F82" s="48">
        <f>SUM(Details!K81:U81)</f>
        <v>9719</v>
      </c>
      <c r="G82" s="86">
        <f t="shared" si="13"/>
        <v>99.009060022650047</v>
      </c>
      <c r="H82" s="83">
        <f t="shared" si="14"/>
        <v>92.999716874292176</v>
      </c>
      <c r="I82" s="86">
        <f t="shared" si="15"/>
        <v>68.792468856172135</v>
      </c>
      <c r="J82" s="48">
        <f>SUM(Details!V81:V81)</f>
        <v>0</v>
      </c>
      <c r="K82" s="48">
        <f>SUM(Details!W81:W81)</f>
        <v>0</v>
      </c>
      <c r="L82" s="48">
        <f>Details!X81</f>
        <v>1657</v>
      </c>
      <c r="M82" s="29"/>
    </row>
    <row r="83" spans="1:13" ht="15.75" x14ac:dyDescent="0.25">
      <c r="A83" s="75" t="str">
        <f>Details!A82</f>
        <v>41002 Jaljala Rural Municipality</v>
      </c>
      <c r="B83" s="46">
        <v>22214</v>
      </c>
      <c r="C83" s="46">
        <v>14568</v>
      </c>
      <c r="D83" s="46">
        <f>SUM(Details!B82:L82)</f>
        <v>10425</v>
      </c>
      <c r="E83" s="47">
        <f>SUM(Details!B82:J82)</f>
        <v>9473</v>
      </c>
      <c r="F83" s="46">
        <f>SUM(Details!K82:U82)</f>
        <v>10035</v>
      </c>
      <c r="G83" s="84">
        <f t="shared" si="13"/>
        <v>71.560955518945633</v>
      </c>
      <c r="H83" s="85">
        <f t="shared" si="14"/>
        <v>65.026084568918179</v>
      </c>
      <c r="I83" s="84">
        <f t="shared" si="15"/>
        <v>68.883855024711693</v>
      </c>
      <c r="J83" s="46">
        <f>SUM(Details!V82:V82)</f>
        <v>0</v>
      </c>
      <c r="K83" s="46">
        <f>SUM(Details!W82:W82)</f>
        <v>0</v>
      </c>
      <c r="L83" s="46">
        <f>Details!X82</f>
        <v>1195</v>
      </c>
      <c r="M83" s="29"/>
    </row>
    <row r="84" spans="1:13" ht="15.75" x14ac:dyDescent="0.25">
      <c r="A84" s="76" t="str">
        <f>Details!A83</f>
        <v>41003 Kushma Municipality</v>
      </c>
      <c r="B84" s="48">
        <v>41957</v>
      </c>
      <c r="C84" s="48">
        <v>27516</v>
      </c>
      <c r="D84" s="48">
        <f>SUM(Details!B83:L83)</f>
        <v>26207</v>
      </c>
      <c r="E84" s="45">
        <f>SUM(Details!B83:J83)</f>
        <v>24237</v>
      </c>
      <c r="F84" s="48">
        <f>SUM(Details!K83:U83)</f>
        <v>23948</v>
      </c>
      <c r="G84" s="86">
        <f t="shared" si="13"/>
        <v>95.242767844163396</v>
      </c>
      <c r="H84" s="83">
        <f t="shared" si="14"/>
        <v>88.083296990841703</v>
      </c>
      <c r="I84" s="86">
        <f t="shared" si="15"/>
        <v>87.032998982410234</v>
      </c>
      <c r="J84" s="48">
        <f>SUM(Details!V83:V83)</f>
        <v>0</v>
      </c>
      <c r="K84" s="48">
        <f>SUM(Details!W83:W83)</f>
        <v>0</v>
      </c>
      <c r="L84" s="48">
        <f>Details!X83</f>
        <v>3828</v>
      </c>
      <c r="M84" s="29"/>
    </row>
    <row r="85" spans="1:13" ht="15.75" x14ac:dyDescent="0.25">
      <c r="A85" s="75" t="str">
        <f>Details!A84</f>
        <v>41004 Phalebas Municipality</v>
      </c>
      <c r="B85" s="46">
        <v>24873</v>
      </c>
      <c r="C85" s="46">
        <v>16312</v>
      </c>
      <c r="D85" s="46">
        <f>SUM(Details!B84:L84)</f>
        <v>12173</v>
      </c>
      <c r="E85" s="47">
        <f>SUM(Details!B84:J84)</f>
        <v>11094</v>
      </c>
      <c r="F85" s="46">
        <f>SUM(Details!K84:U84)</f>
        <v>14813</v>
      </c>
      <c r="G85" s="84">
        <f t="shared" si="13"/>
        <v>74.626042177538011</v>
      </c>
      <c r="H85" s="85">
        <f t="shared" si="14"/>
        <v>68.011280039234919</v>
      </c>
      <c r="I85" s="84">
        <f t="shared" si="15"/>
        <v>90.810446297204521</v>
      </c>
      <c r="J85" s="46">
        <f>SUM(Details!V84:V84)</f>
        <v>0</v>
      </c>
      <c r="K85" s="46">
        <f>SUM(Details!W84:W84)</f>
        <v>0</v>
      </c>
      <c r="L85" s="46">
        <f>Details!X84</f>
        <v>0</v>
      </c>
      <c r="M85" s="29"/>
    </row>
    <row r="86" spans="1:13" ht="15.75" x14ac:dyDescent="0.25">
      <c r="A86" s="76" t="str">
        <f>Details!A85</f>
        <v>41005 Mahashila Rural Municipality</v>
      </c>
      <c r="B86" s="48">
        <v>9862</v>
      </c>
      <c r="C86" s="48">
        <v>6468</v>
      </c>
      <c r="D86" s="48">
        <f>SUM(Details!B85:L85)</f>
        <v>4806</v>
      </c>
      <c r="E86" s="45">
        <f>SUM(Details!B85:J85)</f>
        <v>4381</v>
      </c>
      <c r="F86" s="48">
        <f>SUM(Details!K85:U85)</f>
        <v>3495</v>
      </c>
      <c r="G86" s="86">
        <f t="shared" si="13"/>
        <v>74.304267161410024</v>
      </c>
      <c r="H86" s="83">
        <f t="shared" si="14"/>
        <v>67.733457019171311</v>
      </c>
      <c r="I86" s="86">
        <f t="shared" si="15"/>
        <v>54.035250463821896</v>
      </c>
      <c r="J86" s="48">
        <f>SUM(Details!V85:V85)</f>
        <v>0</v>
      </c>
      <c r="K86" s="48">
        <f>SUM(Details!W85:W85)</f>
        <v>0</v>
      </c>
      <c r="L86" s="48">
        <f>Details!X85</f>
        <v>759</v>
      </c>
      <c r="M86" s="29"/>
    </row>
    <row r="87" spans="1:13" ht="15.75" x14ac:dyDescent="0.25">
      <c r="A87" s="75" t="str">
        <f>Details!A86</f>
        <v>41006 Bihadi Rural Municipality</v>
      </c>
      <c r="B87" s="46">
        <v>13406</v>
      </c>
      <c r="C87" s="46">
        <v>8792</v>
      </c>
      <c r="D87" s="46">
        <f>SUM(Details!B86:L86)</f>
        <v>6304</v>
      </c>
      <c r="E87" s="47">
        <f>SUM(Details!B86:J86)</f>
        <v>5748</v>
      </c>
      <c r="F87" s="46">
        <f>SUM(Details!K86:U86)</f>
        <v>5726</v>
      </c>
      <c r="G87" s="84">
        <f t="shared" si="13"/>
        <v>71.701546860782528</v>
      </c>
      <c r="H87" s="85">
        <f t="shared" si="14"/>
        <v>65.377616014558697</v>
      </c>
      <c r="I87" s="84">
        <f t="shared" si="15"/>
        <v>65.127388535031855</v>
      </c>
      <c r="J87" s="46">
        <f>SUM(Details!V86:V86)</f>
        <v>0</v>
      </c>
      <c r="K87" s="46">
        <f>SUM(Details!W86:W86)</f>
        <v>0</v>
      </c>
      <c r="L87" s="46">
        <f>Details!X86</f>
        <v>1129</v>
      </c>
      <c r="M87" s="29"/>
    </row>
    <row r="88" spans="1:13" ht="15.75" x14ac:dyDescent="0.25">
      <c r="A88" s="76" t="str">
        <f>Details!A87</f>
        <v>41007 Paiyu Rural Municipality</v>
      </c>
      <c r="B88" s="48">
        <v>15447</v>
      </c>
      <c r="C88" s="48">
        <v>10130</v>
      </c>
      <c r="D88" s="48">
        <f>SUM(Details!B87:L87)</f>
        <v>7248</v>
      </c>
      <c r="E88" s="45">
        <f>SUM(Details!B87:J87)</f>
        <v>6608</v>
      </c>
      <c r="F88" s="48">
        <f>SUM(Details!K87:U87)</f>
        <v>6721</v>
      </c>
      <c r="G88" s="86">
        <f t="shared" si="13"/>
        <v>71.549851924975314</v>
      </c>
      <c r="H88" s="83">
        <f t="shared" si="14"/>
        <v>65.231984205330704</v>
      </c>
      <c r="I88" s="86">
        <f t="shared" si="15"/>
        <v>66.347482724580459</v>
      </c>
      <c r="J88" s="48">
        <f>SUM(Details!V87:V87)</f>
        <v>0</v>
      </c>
      <c r="K88" s="48">
        <f>SUM(Details!W87:W87)</f>
        <v>0</v>
      </c>
      <c r="L88" s="48">
        <f>Details!X87</f>
        <v>1162</v>
      </c>
      <c r="M88" s="29"/>
    </row>
    <row r="89" spans="1:13" ht="18.75" x14ac:dyDescent="0.25">
      <c r="A89" s="73" t="str">
        <f>Details!A88</f>
        <v>411 BAGLUNG</v>
      </c>
      <c r="B89" s="44">
        <v>286139</v>
      </c>
      <c r="C89" s="44">
        <v>187652</v>
      </c>
      <c r="D89" s="44">
        <f>SUM(Details!B88:L88)</f>
        <v>146214</v>
      </c>
      <c r="E89" s="44">
        <f>SUM(Details!B88:J88)</f>
        <v>132506</v>
      </c>
      <c r="F89" s="44">
        <f>SUM(Details!K88:U88)</f>
        <v>87445</v>
      </c>
      <c r="G89" s="82">
        <f t="shared" si="13"/>
        <v>77.917634770745849</v>
      </c>
      <c r="H89" s="82">
        <f t="shared" si="14"/>
        <v>70.612623366657431</v>
      </c>
      <c r="I89" s="82">
        <f t="shared" si="15"/>
        <v>46.599556626095115</v>
      </c>
      <c r="J89" s="44">
        <f>SUM(Details!V88:V88)</f>
        <v>1098</v>
      </c>
      <c r="K89" s="44">
        <f>SUM(Details!W88:W88)</f>
        <v>991</v>
      </c>
      <c r="L89" s="44">
        <f>Details!X88</f>
        <v>0</v>
      </c>
      <c r="M89" s="29"/>
    </row>
    <row r="90" spans="1:13" ht="15.75" x14ac:dyDescent="0.25">
      <c r="A90" s="76" t="str">
        <f>Details!A89</f>
        <v>41101 Baglung Municipality</v>
      </c>
      <c r="B90" s="48">
        <v>65240</v>
      </c>
      <c r="C90" s="48">
        <v>42785</v>
      </c>
      <c r="D90" s="48">
        <f>SUM(Details!B89:L89)</f>
        <v>41703</v>
      </c>
      <c r="E90" s="45">
        <f>SUM(Details!B89:J89)</f>
        <v>38646</v>
      </c>
      <c r="F90" s="48">
        <f>SUM(Details!K89:U89)</f>
        <v>18849</v>
      </c>
      <c r="G90" s="86">
        <f t="shared" si="13"/>
        <v>97.471076311791521</v>
      </c>
      <c r="H90" s="83">
        <f t="shared" si="14"/>
        <v>90.326048848895653</v>
      </c>
      <c r="I90" s="86">
        <f t="shared" si="15"/>
        <v>44.055159518522849</v>
      </c>
      <c r="J90" s="48">
        <f>SUM(Details!V89:V89)</f>
        <v>1098</v>
      </c>
      <c r="K90" s="48">
        <f>SUM(Details!W89:W89)</f>
        <v>991</v>
      </c>
      <c r="L90" s="48">
        <f>Details!X89</f>
        <v>0</v>
      </c>
      <c r="M90" s="29"/>
    </row>
    <row r="91" spans="1:13" ht="15.75" x14ac:dyDescent="0.25">
      <c r="A91" s="75" t="str">
        <f>Details!A90</f>
        <v>41102 Kathekhola Rural Municipality</v>
      </c>
      <c r="B91" s="46">
        <v>27732</v>
      </c>
      <c r="C91" s="46">
        <v>18187</v>
      </c>
      <c r="D91" s="46">
        <f>SUM(Details!B90:L90)</f>
        <v>13447</v>
      </c>
      <c r="E91" s="47">
        <f>SUM(Details!B90:J90)</f>
        <v>12236</v>
      </c>
      <c r="F91" s="46">
        <f>SUM(Details!K90:U90)</f>
        <v>10475</v>
      </c>
      <c r="G91" s="84">
        <f t="shared" si="13"/>
        <v>73.937427833067574</v>
      </c>
      <c r="H91" s="85">
        <f t="shared" si="14"/>
        <v>67.278825534722614</v>
      </c>
      <c r="I91" s="84">
        <f t="shared" si="15"/>
        <v>57.596085115742014</v>
      </c>
      <c r="J91" s="46">
        <f>SUM(Details!V90:V90)</f>
        <v>0</v>
      </c>
      <c r="K91" s="46">
        <f>SUM(Details!W90:W90)</f>
        <v>0</v>
      </c>
      <c r="L91" s="46">
        <f>Details!X90</f>
        <v>0</v>
      </c>
      <c r="M91" s="29"/>
    </row>
    <row r="92" spans="1:13" ht="15.75" x14ac:dyDescent="0.25">
      <c r="A92" s="76" t="str">
        <f>Details!A91</f>
        <v>41103 Tarakhola Rural Municipality</v>
      </c>
      <c r="B92" s="48">
        <v>12797</v>
      </c>
      <c r="C92" s="48">
        <v>8392</v>
      </c>
      <c r="D92" s="48">
        <f>SUM(Details!B91:L91)</f>
        <v>5182</v>
      </c>
      <c r="E92" s="45">
        <f>SUM(Details!B91:J91)</f>
        <v>4682</v>
      </c>
      <c r="F92" s="48">
        <f>SUM(Details!K91:U91)</f>
        <v>3867</v>
      </c>
      <c r="G92" s="86">
        <f t="shared" si="13"/>
        <v>61.749285033365112</v>
      </c>
      <c r="H92" s="83">
        <f t="shared" si="14"/>
        <v>55.791229742612018</v>
      </c>
      <c r="I92" s="86">
        <f t="shared" si="15"/>
        <v>46.079599618684462</v>
      </c>
      <c r="J92" s="48">
        <f>SUM(Details!V91:V91)</f>
        <v>0</v>
      </c>
      <c r="K92" s="48">
        <f>SUM(Details!W91:W91)</f>
        <v>0</v>
      </c>
      <c r="L92" s="48">
        <f>Details!X91</f>
        <v>0</v>
      </c>
      <c r="M92" s="29"/>
    </row>
    <row r="93" spans="1:13" ht="15.75" x14ac:dyDescent="0.25">
      <c r="A93" s="75" t="str">
        <f>Details!A92</f>
        <v>41104 Tamankhola Rural Municipality</v>
      </c>
      <c r="B93" s="46">
        <v>11242</v>
      </c>
      <c r="C93" s="46">
        <v>7373</v>
      </c>
      <c r="D93" s="46">
        <f>SUM(Details!B92:L92)</f>
        <v>5242</v>
      </c>
      <c r="E93" s="47">
        <f>SUM(Details!B92:J92)</f>
        <v>4772</v>
      </c>
      <c r="F93" s="46">
        <f>SUM(Details!K92:U92)</f>
        <v>3371</v>
      </c>
      <c r="G93" s="84">
        <f t="shared" si="13"/>
        <v>71.09724671097247</v>
      </c>
      <c r="H93" s="85">
        <f t="shared" si="14"/>
        <v>64.722636647226366</v>
      </c>
      <c r="I93" s="84">
        <f t="shared" si="15"/>
        <v>45.720873457208732</v>
      </c>
      <c r="J93" s="46">
        <f>SUM(Details!V92:V92)</f>
        <v>0</v>
      </c>
      <c r="K93" s="46">
        <f>SUM(Details!W92:W92)</f>
        <v>0</v>
      </c>
      <c r="L93" s="46">
        <f>Details!X92</f>
        <v>0</v>
      </c>
      <c r="M93" s="29"/>
    </row>
    <row r="94" spans="1:13" ht="15.75" x14ac:dyDescent="0.25">
      <c r="A94" s="76" t="str">
        <f>Details!A93</f>
        <v>41105 Dhorpatan Municipality</v>
      </c>
      <c r="B94" s="48">
        <v>27982</v>
      </c>
      <c r="C94" s="48">
        <v>18351</v>
      </c>
      <c r="D94" s="48">
        <f>SUM(Details!B93:L93)</f>
        <v>13442</v>
      </c>
      <c r="E94" s="45">
        <f>SUM(Details!B93:J93)</f>
        <v>12492</v>
      </c>
      <c r="F94" s="48">
        <f>SUM(Details!K93:U93)</f>
        <v>6280</v>
      </c>
      <c r="G94" s="86">
        <f t="shared" si="13"/>
        <v>73.249414200860983</v>
      </c>
      <c r="H94" s="83">
        <f t="shared" si="14"/>
        <v>68.072584600294263</v>
      </c>
      <c r="I94" s="86">
        <f t="shared" si="15"/>
        <v>34.221568306904253</v>
      </c>
      <c r="J94" s="48">
        <f>SUM(Details!V93:V93)</f>
        <v>0</v>
      </c>
      <c r="K94" s="48">
        <f>SUM(Details!W93:W93)</f>
        <v>0</v>
      </c>
      <c r="L94" s="48">
        <f>Details!X93</f>
        <v>0</v>
      </c>
      <c r="M94" s="29"/>
    </row>
    <row r="95" spans="1:13" ht="15.75" x14ac:dyDescent="0.25">
      <c r="A95" s="75" t="str">
        <f>Details!A94</f>
        <v>41106 Nisikhola Rural Municipality</v>
      </c>
      <c r="B95" s="46">
        <v>24306</v>
      </c>
      <c r="C95" s="46">
        <v>15940</v>
      </c>
      <c r="D95" s="46">
        <f>SUM(Details!B94:L94)</f>
        <v>9652</v>
      </c>
      <c r="E95" s="47">
        <f>SUM(Details!B94:J94)</f>
        <v>8698</v>
      </c>
      <c r="F95" s="46">
        <f>SUM(Details!K94:U94)</f>
        <v>4052</v>
      </c>
      <c r="G95" s="84">
        <f t="shared" si="13"/>
        <v>60.552070263488076</v>
      </c>
      <c r="H95" s="85">
        <f t="shared" si="14"/>
        <v>54.567126725219573</v>
      </c>
      <c r="I95" s="84">
        <f t="shared" si="15"/>
        <v>25.420326223337515</v>
      </c>
      <c r="J95" s="46">
        <f>SUM(Details!V94:V94)</f>
        <v>0</v>
      </c>
      <c r="K95" s="46">
        <f>SUM(Details!W94:W94)</f>
        <v>0</v>
      </c>
      <c r="L95" s="46">
        <f>Details!X94</f>
        <v>0</v>
      </c>
      <c r="M95" s="29"/>
    </row>
    <row r="96" spans="1:13" ht="15.75" x14ac:dyDescent="0.25">
      <c r="A96" s="76" t="str">
        <f>Details!A95</f>
        <v>41107 Badigad Rural Municipality</v>
      </c>
      <c r="B96" s="48">
        <v>32409</v>
      </c>
      <c r="C96" s="48">
        <v>21254</v>
      </c>
      <c r="D96" s="48">
        <f>SUM(Details!B95:L95)</f>
        <v>14452</v>
      </c>
      <c r="E96" s="45">
        <f>SUM(Details!B95:J95)</f>
        <v>13026</v>
      </c>
      <c r="F96" s="48">
        <f>SUM(Details!K95:U95)</f>
        <v>13427</v>
      </c>
      <c r="G96" s="86">
        <f t="shared" si="13"/>
        <v>67.996612402371312</v>
      </c>
      <c r="H96" s="83">
        <f t="shared" si="14"/>
        <v>61.287287098899036</v>
      </c>
      <c r="I96" s="86">
        <f t="shared" si="15"/>
        <v>63.173990778206459</v>
      </c>
      <c r="J96" s="48">
        <f>SUM(Details!V95:V95)</f>
        <v>0</v>
      </c>
      <c r="K96" s="48">
        <f>SUM(Details!W95:W95)</f>
        <v>0</v>
      </c>
      <c r="L96" s="48">
        <f>Details!X95</f>
        <v>0</v>
      </c>
      <c r="M96" s="29"/>
    </row>
    <row r="97" spans="1:13" ht="15.75" x14ac:dyDescent="0.25">
      <c r="A97" s="75" t="str">
        <f>Details!A96</f>
        <v>41108 Galkot Municipality</v>
      </c>
      <c r="B97" s="46">
        <v>35345</v>
      </c>
      <c r="C97" s="46">
        <v>23179</v>
      </c>
      <c r="D97" s="46">
        <f>SUM(Details!B96:L96)</f>
        <v>17885</v>
      </c>
      <c r="E97" s="47">
        <f>SUM(Details!B96:J96)</f>
        <v>16330</v>
      </c>
      <c r="F97" s="46">
        <f>SUM(Details!K96:U96)</f>
        <v>9137</v>
      </c>
      <c r="G97" s="84">
        <f t="shared" si="13"/>
        <v>77.160360671297283</v>
      </c>
      <c r="H97" s="85">
        <f t="shared" si="14"/>
        <v>70.451701971612238</v>
      </c>
      <c r="I97" s="84">
        <f t="shared" si="15"/>
        <v>39.419301954355234</v>
      </c>
      <c r="J97" s="46">
        <f>SUM(Details!V96:V96)</f>
        <v>0</v>
      </c>
      <c r="K97" s="46">
        <f>SUM(Details!W96:W96)</f>
        <v>0</v>
      </c>
      <c r="L97" s="46">
        <f>Details!X96</f>
        <v>0</v>
      </c>
      <c r="M97" s="29"/>
    </row>
    <row r="98" spans="1:13" ht="15.75" x14ac:dyDescent="0.25">
      <c r="A98" s="76" t="str">
        <f>Details!A97</f>
        <v>41109 Bareng Rural Municipality</v>
      </c>
      <c r="B98" s="48">
        <v>15187</v>
      </c>
      <c r="C98" s="48">
        <v>9960</v>
      </c>
      <c r="D98" s="48">
        <f>SUM(Details!B97:L97)</f>
        <v>6157</v>
      </c>
      <c r="E98" s="45">
        <f>SUM(Details!B97:J97)</f>
        <v>5446</v>
      </c>
      <c r="F98" s="48">
        <f>SUM(Details!K97:U97)</f>
        <v>5523</v>
      </c>
      <c r="G98" s="86">
        <f t="shared" si="13"/>
        <v>61.817269076305223</v>
      </c>
      <c r="H98" s="83">
        <f t="shared" si="14"/>
        <v>54.678714859437747</v>
      </c>
      <c r="I98" s="86">
        <f t="shared" si="15"/>
        <v>55.451807228915662</v>
      </c>
      <c r="J98" s="48">
        <f>SUM(Details!V97:V97)</f>
        <v>0</v>
      </c>
      <c r="K98" s="48">
        <f>SUM(Details!W97:W97)</f>
        <v>0</v>
      </c>
      <c r="L98" s="48">
        <f>Details!X97</f>
        <v>0</v>
      </c>
      <c r="M98" s="29"/>
    </row>
    <row r="99" spans="1:13" ht="15.75" x14ac:dyDescent="0.25">
      <c r="A99" s="77" t="str">
        <f>Details!A98</f>
        <v>41110 Jaimuni Municipality</v>
      </c>
      <c r="B99" s="49">
        <v>33899</v>
      </c>
      <c r="C99" s="49">
        <v>22232</v>
      </c>
      <c r="D99" s="49">
        <f>SUM(Details!B98:L98)</f>
        <v>19052</v>
      </c>
      <c r="E99" s="50">
        <f>SUM(Details!B98:J98)</f>
        <v>16178</v>
      </c>
      <c r="F99" s="49">
        <f>SUM(Details!K98:U98)</f>
        <v>12464</v>
      </c>
      <c r="G99" s="87">
        <f t="shared" si="13"/>
        <v>85.696293630802444</v>
      </c>
      <c r="H99" s="88">
        <f t="shared" si="14"/>
        <v>72.768981648074842</v>
      </c>
      <c r="I99" s="87">
        <f t="shared" si="15"/>
        <v>56.063332133861095</v>
      </c>
      <c r="J99" s="49">
        <f>SUM(Details!V98:V98)</f>
        <v>0</v>
      </c>
      <c r="K99" s="49">
        <f>SUM(Details!W98:W98)</f>
        <v>0</v>
      </c>
      <c r="L99" s="49">
        <f>Details!X98</f>
        <v>0</v>
      </c>
      <c r="M99" s="29"/>
    </row>
  </sheetData>
  <mergeCells count="18">
    <mergeCell ref="B1:B2"/>
    <mergeCell ref="C1:C2"/>
    <mergeCell ref="D1:F1"/>
    <mergeCell ref="G1:I1"/>
    <mergeCell ref="A1:A2"/>
    <mergeCell ref="O16:Q16"/>
    <mergeCell ref="U16:W16"/>
    <mergeCell ref="AD1:AD2"/>
    <mergeCell ref="AC1:AC2"/>
    <mergeCell ref="AA1:AA2"/>
    <mergeCell ref="AB1:AB2"/>
    <mergeCell ref="Z1:Z2"/>
    <mergeCell ref="X3:Y3"/>
    <mergeCell ref="X2:Y2"/>
    <mergeCell ref="O1:O2"/>
    <mergeCell ref="Q1:S1"/>
    <mergeCell ref="T1:V1"/>
    <mergeCell ref="P1:P2"/>
  </mergeCells>
  <pageMargins left="0.31" right="0.17" top="0.32" bottom="0.25" header="0.3" footer="0.22"/>
  <pageSetup scale="95" orientation="landscape" r:id="rId1"/>
  <headerFooter>
    <oddFooter>&amp;CIt is for internal uses; Restricted to code.</oddFooter>
  </headerFooter>
  <colBreaks count="1" manualBreakCount="1">
    <brk id="12" max="98" man="1"/>
  </colBreaks>
  <ignoredErrors>
    <ignoredError sqref="D2 J2 D3 J3:K3 D5:D7" calculatedColumn="1"/>
    <ignoredError sqref="F3:F7 F2 J4:J7 D4 D8:D88 D90:D99 J89 J8:J88 J90:J99 F8:F88 F90:F99 F89 D89" formulaRange="1" calculatedColumn="1"/>
    <ignoredError sqref="E4 E8:E88 E90:E99 E89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648E5-4A86-4BC4-89E9-32548F2B4CFE}">
  <sheetPr>
    <tabColor theme="5" tint="-0.249977111117893"/>
  </sheetPr>
  <dimension ref="A1:AG99"/>
  <sheetViews>
    <sheetView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4" sqref="B4"/>
    </sheetView>
  </sheetViews>
  <sheetFormatPr defaultRowHeight="15" x14ac:dyDescent="0.25"/>
  <cols>
    <col min="1" max="1" width="32.7109375" style="57" customWidth="1"/>
    <col min="2" max="2" width="12.42578125" bestFit="1" customWidth="1"/>
    <col min="3" max="3" width="8.7109375" bestFit="1" customWidth="1"/>
    <col min="4" max="4" width="12.28515625" bestFit="1" customWidth="1"/>
    <col min="5" max="5" width="8" bestFit="1" customWidth="1"/>
    <col min="6" max="6" width="10.140625" customWidth="1"/>
    <col min="7" max="7" width="13" bestFit="1" customWidth="1"/>
    <col min="8" max="8" width="9.28515625" bestFit="1" customWidth="1"/>
    <col min="9" max="9" width="12.28515625" bestFit="1" customWidth="1"/>
    <col min="10" max="10" width="8" bestFit="1" customWidth="1"/>
    <col min="11" max="12" width="10.85546875" customWidth="1"/>
    <col min="13" max="13" width="8.7109375" customWidth="1"/>
    <col min="14" max="14" width="4.7109375" customWidth="1"/>
    <col min="15" max="15" width="11.5703125" bestFit="1" customWidth="1"/>
    <col min="16" max="16" width="10.28515625" customWidth="1"/>
    <col min="17" max="17" width="10.42578125" bestFit="1" customWidth="1"/>
    <col min="18" max="18" width="12.42578125" customWidth="1"/>
    <col min="19" max="19" width="12.140625" customWidth="1"/>
    <col min="20" max="21" width="10.140625" customWidth="1"/>
    <col min="22" max="22" width="12.85546875" bestFit="1" customWidth="1"/>
    <col min="24" max="24" width="12.140625" bestFit="1" customWidth="1"/>
    <col min="25" max="25" width="8" bestFit="1" customWidth="1"/>
    <col min="26" max="26" width="10" customWidth="1"/>
    <col min="28" max="28" width="10.42578125" customWidth="1"/>
  </cols>
  <sheetData>
    <row r="1" spans="1:33" ht="15.75" customHeight="1" thickTop="1" thickBot="1" x14ac:dyDescent="0.3">
      <c r="A1" s="51" t="s">
        <v>131</v>
      </c>
      <c r="B1" s="285" t="s">
        <v>149</v>
      </c>
      <c r="C1" s="286"/>
      <c r="D1" s="286"/>
      <c r="E1" s="287"/>
      <c r="F1" s="288" t="s">
        <v>154</v>
      </c>
      <c r="G1" s="289"/>
      <c r="H1" s="289"/>
      <c r="I1" s="290"/>
      <c r="J1" s="32"/>
      <c r="K1" s="30" t="s">
        <v>155</v>
      </c>
      <c r="L1" s="30"/>
      <c r="M1" s="30"/>
      <c r="O1" s="263" t="s">
        <v>116</v>
      </c>
      <c r="P1" s="265" t="s">
        <v>139</v>
      </c>
      <c r="Q1" s="259" t="s">
        <v>149</v>
      </c>
      <c r="R1" s="259"/>
      <c r="S1" s="259"/>
      <c r="T1" s="259"/>
      <c r="U1" s="260" t="s">
        <v>162</v>
      </c>
      <c r="V1" s="260"/>
      <c r="W1" s="260"/>
      <c r="X1" s="260"/>
      <c r="Y1" s="260"/>
      <c r="Z1" s="261" t="s">
        <v>155</v>
      </c>
      <c r="AA1" s="261"/>
      <c r="AB1" s="261" t="s">
        <v>276</v>
      </c>
      <c r="AC1" s="262"/>
    </row>
    <row r="2" spans="1:33" ht="25.5" x14ac:dyDescent="0.25">
      <c r="A2" s="52" t="s">
        <v>0</v>
      </c>
      <c r="B2" s="33" t="s">
        <v>150</v>
      </c>
      <c r="C2" s="33" t="s">
        <v>151</v>
      </c>
      <c r="D2" s="33" t="s">
        <v>152</v>
      </c>
      <c r="E2" s="33" t="s">
        <v>130</v>
      </c>
      <c r="F2" s="34" t="s">
        <v>153</v>
      </c>
      <c r="G2" s="33" t="s">
        <v>158</v>
      </c>
      <c r="H2" s="33" t="s">
        <v>159</v>
      </c>
      <c r="I2" s="33" t="s">
        <v>156</v>
      </c>
      <c r="J2" s="33" t="s">
        <v>157</v>
      </c>
      <c r="K2" s="35" t="s">
        <v>268</v>
      </c>
      <c r="L2" s="35" t="s">
        <v>269</v>
      </c>
      <c r="M2" s="35" t="s">
        <v>277</v>
      </c>
      <c r="O2" s="264"/>
      <c r="P2" s="266"/>
      <c r="Q2" s="117" t="s">
        <v>161</v>
      </c>
      <c r="R2" s="117" t="s">
        <v>151</v>
      </c>
      <c r="S2" s="117" t="s">
        <v>152</v>
      </c>
      <c r="T2" s="117" t="s">
        <v>130</v>
      </c>
      <c r="U2" s="118" t="s">
        <v>153</v>
      </c>
      <c r="V2" s="117" t="s">
        <v>158</v>
      </c>
      <c r="W2" s="117" t="s">
        <v>159</v>
      </c>
      <c r="X2" s="117" t="s">
        <v>156</v>
      </c>
      <c r="Y2" s="117" t="s">
        <v>157</v>
      </c>
      <c r="Z2" s="122" t="s">
        <v>140</v>
      </c>
      <c r="AA2" s="122" t="s">
        <v>270</v>
      </c>
      <c r="AB2" s="122" t="s">
        <v>140</v>
      </c>
      <c r="AC2" s="123" t="s">
        <v>270</v>
      </c>
    </row>
    <row r="3" spans="1:33" ht="18" x14ac:dyDescent="0.25">
      <c r="A3" s="53" t="s">
        <v>160</v>
      </c>
      <c r="B3" s="36">
        <f>SUM(B4:B99)/2</f>
        <v>231042</v>
      </c>
      <c r="C3" s="36">
        <f t="shared" ref="C3:F3" si="0">SUM(C4:C99)/2</f>
        <v>940842</v>
      </c>
      <c r="D3" s="36">
        <f t="shared" si="0"/>
        <v>184034</v>
      </c>
      <c r="E3" s="36">
        <f>SUM(By_vaccine_type!$B3:$D3)</f>
        <v>1355918</v>
      </c>
      <c r="F3" s="36">
        <f t="shared" si="0"/>
        <v>143024</v>
      </c>
      <c r="G3" s="36">
        <f t="shared" ref="G3:M3" si="1">SUM(G4:G99)/2</f>
        <v>208362</v>
      </c>
      <c r="H3" s="36">
        <f t="shared" si="1"/>
        <v>799324.5</v>
      </c>
      <c r="I3" s="36">
        <f t="shared" si="1"/>
        <v>53000</v>
      </c>
      <c r="J3" s="36">
        <f t="shared" si="1"/>
        <v>1203710.5</v>
      </c>
      <c r="K3" s="37">
        <f t="shared" si="1"/>
        <v>3391</v>
      </c>
      <c r="L3" s="37">
        <f t="shared" si="1"/>
        <v>3057</v>
      </c>
      <c r="M3" s="37">
        <f t="shared" si="1"/>
        <v>142286</v>
      </c>
      <c r="O3" s="119" t="s">
        <v>118</v>
      </c>
      <c r="P3" s="120">
        <f>SUM(P4:P14)</f>
        <v>1663925</v>
      </c>
      <c r="Q3" s="120">
        <f>SUM(Q4:Q14)</f>
        <v>231042</v>
      </c>
      <c r="R3" s="120">
        <f t="shared" ref="R3:T3" si="2">SUM(R4:R14)</f>
        <v>940842</v>
      </c>
      <c r="S3" s="120">
        <f t="shared" si="2"/>
        <v>184034</v>
      </c>
      <c r="T3" s="120">
        <f t="shared" si="2"/>
        <v>1355918</v>
      </c>
      <c r="U3" s="120">
        <f t="shared" ref="U3" si="3">SUM(U4:U14)</f>
        <v>143024</v>
      </c>
      <c r="V3" s="120">
        <f t="shared" ref="V3" si="4">SUM(V4:V14)</f>
        <v>208362</v>
      </c>
      <c r="W3" s="120">
        <f t="shared" ref="W3" si="5">SUM(W4:W14)</f>
        <v>801189</v>
      </c>
      <c r="X3" s="120">
        <f t="shared" ref="X3" si="6">SUM(X4:X14)</f>
        <v>53000</v>
      </c>
      <c r="Y3" s="120">
        <f t="shared" ref="Y3" si="7">SUM(Y4:Y14)</f>
        <v>1205575</v>
      </c>
      <c r="Z3" s="120">
        <f t="shared" ref="Z3:AA3" si="8">SUM(Z4:Z14)</f>
        <v>3391</v>
      </c>
      <c r="AA3" s="120">
        <f t="shared" si="8"/>
        <v>3057</v>
      </c>
      <c r="AB3" s="120">
        <f t="shared" ref="AB3" si="9">SUM(AB4:AB14)</f>
        <v>142286</v>
      </c>
      <c r="AC3" s="121"/>
    </row>
    <row r="4" spans="1:33" ht="18" x14ac:dyDescent="0.25">
      <c r="A4" s="58" t="s">
        <v>16</v>
      </c>
      <c r="B4" s="59">
        <f>SUM(Details!B3:D3)</f>
        <v>29968</v>
      </c>
      <c r="C4" s="59">
        <f>SUM(Details!E3:H3)</f>
        <v>86949</v>
      </c>
      <c r="D4" s="59">
        <f>SUM(Details!I3:J3)</f>
        <v>13277</v>
      </c>
      <c r="E4" s="59">
        <f>SUM(By_vaccine_type!$B4:$D4)</f>
        <v>130194</v>
      </c>
      <c r="F4" s="59">
        <f>SUM(Details!K3:L3)</f>
        <v>12875</v>
      </c>
      <c r="G4" s="59">
        <f>SUM(Details!M3:P3)</f>
        <v>19823</v>
      </c>
      <c r="H4" s="59">
        <f>Details!Q3+Details!S3+Details!T3+Details!U3</f>
        <v>73139</v>
      </c>
      <c r="I4" s="59">
        <f>Details!R3</f>
        <v>5997</v>
      </c>
      <c r="J4" s="59">
        <f>SUM(By_vaccine_type!$F4:$I4)</f>
        <v>111834</v>
      </c>
      <c r="K4" s="60">
        <f>Details!V3</f>
        <v>0</v>
      </c>
      <c r="L4" s="60">
        <f>SUM(Details!W3:W3)</f>
        <v>0</v>
      </c>
      <c r="M4" s="60">
        <f>Details!X3</f>
        <v>17644</v>
      </c>
      <c r="O4" s="69" t="s">
        <v>119</v>
      </c>
      <c r="P4" s="66">
        <v>161395</v>
      </c>
      <c r="Q4" s="66">
        <f t="shared" ref="Q4:AA4" si="10">B4</f>
        <v>29968</v>
      </c>
      <c r="R4" s="66">
        <f t="shared" si="10"/>
        <v>86949</v>
      </c>
      <c r="S4" s="66">
        <f t="shared" si="10"/>
        <v>13277</v>
      </c>
      <c r="T4" s="66">
        <f t="shared" si="10"/>
        <v>130194</v>
      </c>
      <c r="U4" s="66">
        <f t="shared" si="10"/>
        <v>12875</v>
      </c>
      <c r="V4" s="66">
        <f t="shared" si="10"/>
        <v>19823</v>
      </c>
      <c r="W4" s="66">
        <f t="shared" si="10"/>
        <v>73139</v>
      </c>
      <c r="X4" s="66">
        <f t="shared" si="10"/>
        <v>5997</v>
      </c>
      <c r="Y4" s="66">
        <f t="shared" si="10"/>
        <v>111834</v>
      </c>
      <c r="Z4" s="66">
        <f t="shared" si="10"/>
        <v>0</v>
      </c>
      <c r="AA4" s="66">
        <f t="shared" si="10"/>
        <v>0</v>
      </c>
      <c r="AB4" s="66">
        <f t="shared" ref="AB4" si="11">M4</f>
        <v>17644</v>
      </c>
      <c r="AC4" s="70"/>
    </row>
    <row r="5" spans="1:33" ht="18" x14ac:dyDescent="0.25">
      <c r="A5" s="55" t="s">
        <v>17</v>
      </c>
      <c r="B5" s="40">
        <f>SUM(Details!B4:D4)</f>
        <v>132</v>
      </c>
      <c r="C5" s="40">
        <f>SUM(Details!E4:H4)</f>
        <v>3071</v>
      </c>
      <c r="D5" s="40">
        <f>SUM(Details!I4:J4)</f>
        <v>228</v>
      </c>
      <c r="E5" s="40">
        <f>SUM(By_vaccine_type!$B5:$D5)</f>
        <v>3431</v>
      </c>
      <c r="F5" s="40">
        <f>SUM(Details!K4:L4)</f>
        <v>0</v>
      </c>
      <c r="G5" s="40">
        <f>SUM(Details!M4:P4)</f>
        <v>695</v>
      </c>
      <c r="H5" s="40">
        <f>Details!Q4+Details!S4+Details!T4+Details!U4</f>
        <v>2680</v>
      </c>
      <c r="I5" s="40">
        <f>Details!R4</f>
        <v>0</v>
      </c>
      <c r="J5" s="40">
        <f>SUM(By_vaccine_type!$F5:$I5)</f>
        <v>3375</v>
      </c>
      <c r="K5" s="41">
        <f>Details!V4</f>
        <v>0</v>
      </c>
      <c r="L5" s="41">
        <f>SUM(Details!W4:W4)</f>
        <v>0</v>
      </c>
      <c r="M5" s="41">
        <f>Details!X4</f>
        <v>87</v>
      </c>
      <c r="O5" s="67" t="s">
        <v>120</v>
      </c>
      <c r="P5" s="65">
        <v>4154</v>
      </c>
      <c r="Q5" s="65">
        <f t="shared" ref="Q5:AA5" si="12">B16</f>
        <v>1943</v>
      </c>
      <c r="R5" s="65">
        <f t="shared" si="12"/>
        <v>292</v>
      </c>
      <c r="S5" s="65">
        <f t="shared" si="12"/>
        <v>93</v>
      </c>
      <c r="T5" s="65">
        <f t="shared" si="12"/>
        <v>2328</v>
      </c>
      <c r="U5" s="65">
        <f t="shared" si="12"/>
        <v>2815</v>
      </c>
      <c r="V5" s="65">
        <f t="shared" si="12"/>
        <v>1579</v>
      </c>
      <c r="W5" s="65">
        <f t="shared" si="12"/>
        <v>108</v>
      </c>
      <c r="X5" s="65">
        <f t="shared" si="12"/>
        <v>113</v>
      </c>
      <c r="Y5" s="65">
        <f t="shared" si="12"/>
        <v>4615</v>
      </c>
      <c r="Z5" s="65">
        <f t="shared" si="12"/>
        <v>0</v>
      </c>
      <c r="AA5" s="65">
        <f t="shared" si="12"/>
        <v>0</v>
      </c>
      <c r="AB5" s="65">
        <f t="shared" ref="AB5" si="13">M16</f>
        <v>175</v>
      </c>
      <c r="AC5" s="68"/>
    </row>
    <row r="6" spans="1:33" ht="18" x14ac:dyDescent="0.25">
      <c r="A6" s="54" t="s">
        <v>18</v>
      </c>
      <c r="B6" s="38">
        <f>SUM(Details!B5:D5)</f>
        <v>839</v>
      </c>
      <c r="C6" s="38">
        <f>SUM(Details!E5:H5)</f>
        <v>6770</v>
      </c>
      <c r="D6" s="38">
        <f>SUM(Details!I5:J5)</f>
        <v>377</v>
      </c>
      <c r="E6" s="38">
        <f>SUM(By_vaccine_type!$B6:$D6)</f>
        <v>7986</v>
      </c>
      <c r="F6" s="38">
        <f>SUM(Details!K5:L5)</f>
        <v>625</v>
      </c>
      <c r="G6" s="38">
        <f>SUM(Details!M5:P5)</f>
        <v>949</v>
      </c>
      <c r="H6" s="38">
        <f>Details!Q5+Details!S5+Details!T5+Details!U5</f>
        <v>6067</v>
      </c>
      <c r="I6" s="38">
        <f>Details!R5</f>
        <v>260</v>
      </c>
      <c r="J6" s="38">
        <f>SUM(By_vaccine_type!$F6:$I6)</f>
        <v>7901</v>
      </c>
      <c r="K6" s="39">
        <f>Details!V5</f>
        <v>0</v>
      </c>
      <c r="L6" s="39">
        <f>SUM(Details!W5:W5)</f>
        <v>0</v>
      </c>
      <c r="M6" s="39">
        <f>Details!X5</f>
        <v>1188</v>
      </c>
      <c r="O6" s="69" t="s">
        <v>121</v>
      </c>
      <c r="P6" s="66">
        <v>7484</v>
      </c>
      <c r="Q6" s="66">
        <f t="shared" ref="Q6:AA6" si="14">B21</f>
        <v>2983</v>
      </c>
      <c r="R6" s="66">
        <f t="shared" si="14"/>
        <v>1573</v>
      </c>
      <c r="S6" s="66">
        <f t="shared" si="14"/>
        <v>0</v>
      </c>
      <c r="T6" s="66">
        <f t="shared" si="14"/>
        <v>4556</v>
      </c>
      <c r="U6" s="66">
        <f t="shared" si="14"/>
        <v>8983</v>
      </c>
      <c r="V6" s="66">
        <f t="shared" si="14"/>
        <v>3537</v>
      </c>
      <c r="W6" s="66">
        <f t="shared" si="14"/>
        <v>845</v>
      </c>
      <c r="X6" s="66">
        <f t="shared" si="14"/>
        <v>263</v>
      </c>
      <c r="Y6" s="66">
        <f t="shared" si="14"/>
        <v>13628</v>
      </c>
      <c r="Z6" s="66">
        <f t="shared" si="14"/>
        <v>0</v>
      </c>
      <c r="AA6" s="66">
        <f t="shared" si="14"/>
        <v>0</v>
      </c>
      <c r="AB6" s="66">
        <f t="shared" ref="AB6" si="15">M21</f>
        <v>676</v>
      </c>
      <c r="AC6" s="70"/>
    </row>
    <row r="7" spans="1:33" ht="18" x14ac:dyDescent="0.25">
      <c r="A7" s="55" t="s">
        <v>19</v>
      </c>
      <c r="B7" s="40">
        <f>SUM(Details!B6:D6)</f>
        <v>1963</v>
      </c>
      <c r="C7" s="40">
        <f>SUM(Details!E6:H6)</f>
        <v>4264</v>
      </c>
      <c r="D7" s="40">
        <f>SUM(Details!I6:J6)</f>
        <v>5060</v>
      </c>
      <c r="E7" s="40">
        <f>SUM(By_vaccine_type!$B7:$D7)</f>
        <v>11287</v>
      </c>
      <c r="F7" s="40">
        <f>SUM(Details!K6:L6)</f>
        <v>986</v>
      </c>
      <c r="G7" s="40">
        <f>SUM(Details!M6:P6)</f>
        <v>1938</v>
      </c>
      <c r="H7" s="40">
        <f>Details!Q6+Details!S6+Details!T6+Details!U6</f>
        <v>4064</v>
      </c>
      <c r="I7" s="40">
        <f>Details!R6</f>
        <v>135</v>
      </c>
      <c r="J7" s="40">
        <f>SUM(By_vaccine_type!$F7:$I7)</f>
        <v>7123</v>
      </c>
      <c r="K7" s="41">
        <f>Details!V6</f>
        <v>0</v>
      </c>
      <c r="L7" s="41">
        <f>SUM(Details!W6:W6)</f>
        <v>0</v>
      </c>
      <c r="M7" s="41">
        <f>Details!X6</f>
        <v>2381</v>
      </c>
      <c r="O7" s="67" t="s">
        <v>122</v>
      </c>
      <c r="P7" s="65">
        <v>72973</v>
      </c>
      <c r="Q7" s="65">
        <f t="shared" ref="Q7:AA7" si="16">B27</f>
        <v>10329</v>
      </c>
      <c r="R7" s="65">
        <f t="shared" si="16"/>
        <v>43324</v>
      </c>
      <c r="S7" s="65">
        <f t="shared" si="16"/>
        <v>4538</v>
      </c>
      <c r="T7" s="65">
        <f t="shared" si="16"/>
        <v>58191</v>
      </c>
      <c r="U7" s="65">
        <f t="shared" si="16"/>
        <v>9266</v>
      </c>
      <c r="V7" s="65">
        <f t="shared" si="16"/>
        <v>9639</v>
      </c>
      <c r="W7" s="65">
        <f t="shared" si="16"/>
        <v>32788</v>
      </c>
      <c r="X7" s="65">
        <f t="shared" si="16"/>
        <v>3560</v>
      </c>
      <c r="Y7" s="65">
        <f t="shared" si="16"/>
        <v>55253</v>
      </c>
      <c r="Z7" s="65">
        <f t="shared" si="16"/>
        <v>0</v>
      </c>
      <c r="AA7" s="65">
        <f t="shared" si="16"/>
        <v>0</v>
      </c>
      <c r="AB7" s="65">
        <f t="shared" ref="AB7" si="17">M27</f>
        <v>9014</v>
      </c>
      <c r="AC7" s="68"/>
    </row>
    <row r="8" spans="1:33" ht="18" x14ac:dyDescent="0.25">
      <c r="A8" s="54" t="s">
        <v>20</v>
      </c>
      <c r="B8" s="38">
        <f>SUM(Details!B7:D7)</f>
        <v>2036</v>
      </c>
      <c r="C8" s="38">
        <f>SUM(Details!E7:H7)</f>
        <v>5892</v>
      </c>
      <c r="D8" s="38">
        <f>SUM(Details!I7:J7)</f>
        <v>88</v>
      </c>
      <c r="E8" s="38">
        <f>SUM(By_vaccine_type!$B8:$D8)</f>
        <v>8016</v>
      </c>
      <c r="F8" s="38">
        <f>SUM(Details!K7:L7)</f>
        <v>563</v>
      </c>
      <c r="G8" s="38">
        <f>SUM(Details!M7:P7)</f>
        <v>1045</v>
      </c>
      <c r="H8" s="38">
        <f>Details!Q7+Details!S7+Details!T7+Details!U7</f>
        <v>6645</v>
      </c>
      <c r="I8" s="38">
        <f>Details!R7</f>
        <v>83</v>
      </c>
      <c r="J8" s="38">
        <f>SUM(By_vaccine_type!$F8:$I8)</f>
        <v>8336</v>
      </c>
      <c r="K8" s="39">
        <f>Details!V7</f>
        <v>0</v>
      </c>
      <c r="L8" s="39">
        <f>SUM(Details!W7:W7)</f>
        <v>0</v>
      </c>
      <c r="M8" s="39">
        <f>Details!X7</f>
        <v>0</v>
      </c>
      <c r="O8" s="69" t="s">
        <v>123</v>
      </c>
      <c r="P8" s="66">
        <v>391204</v>
      </c>
      <c r="Q8" s="66">
        <f t="shared" ref="Q8:AA8" si="18">B34</f>
        <v>51033</v>
      </c>
      <c r="R8" s="66">
        <f t="shared" si="18"/>
        <v>282507</v>
      </c>
      <c r="S8" s="66">
        <f t="shared" si="18"/>
        <v>16908</v>
      </c>
      <c r="T8" s="66">
        <f t="shared" si="18"/>
        <v>350448</v>
      </c>
      <c r="U8" s="66">
        <f t="shared" si="18"/>
        <v>31678</v>
      </c>
      <c r="V8" s="66">
        <f t="shared" si="18"/>
        <v>57874</v>
      </c>
      <c r="W8" s="66">
        <f t="shared" si="18"/>
        <v>301288</v>
      </c>
      <c r="X8" s="66">
        <f t="shared" si="18"/>
        <v>4568</v>
      </c>
      <c r="Y8" s="66">
        <f t="shared" si="18"/>
        <v>395408</v>
      </c>
      <c r="Z8" s="66">
        <f t="shared" si="18"/>
        <v>2293</v>
      </c>
      <c r="AA8" s="66">
        <f t="shared" si="18"/>
        <v>2066</v>
      </c>
      <c r="AB8" s="66">
        <f t="shared" ref="AB8" si="19">M34</f>
        <v>0</v>
      </c>
      <c r="AC8" s="70"/>
    </row>
    <row r="9" spans="1:33" ht="18" x14ac:dyDescent="0.25">
      <c r="A9" s="55" t="s">
        <v>21</v>
      </c>
      <c r="B9" s="40">
        <f>SUM(Details!B8:D8)</f>
        <v>1628</v>
      </c>
      <c r="C9" s="40">
        <f>SUM(Details!E8:H8)</f>
        <v>9811</v>
      </c>
      <c r="D9" s="40">
        <f>SUM(Details!I8:J8)</f>
        <v>598</v>
      </c>
      <c r="E9" s="40">
        <f>SUM(By_vaccine_type!$B9:$D9)</f>
        <v>12037</v>
      </c>
      <c r="F9" s="40">
        <f>SUM(Details!K8:L8)</f>
        <v>948</v>
      </c>
      <c r="G9" s="40">
        <f>SUM(Details!M8:P8)</f>
        <v>512</v>
      </c>
      <c r="H9" s="40">
        <f>Details!Q8+Details!S8+Details!T8+Details!U8</f>
        <v>8431</v>
      </c>
      <c r="I9" s="40">
        <f>Details!R8</f>
        <v>268</v>
      </c>
      <c r="J9" s="40">
        <f>SUM(By_vaccine_type!$F9:$I9)</f>
        <v>10159</v>
      </c>
      <c r="K9" s="41">
        <f>Details!V8</f>
        <v>0</v>
      </c>
      <c r="L9" s="41">
        <f>SUM(Details!W8:W8)</f>
        <v>0</v>
      </c>
      <c r="M9" s="41">
        <f>Details!X8</f>
        <v>1960</v>
      </c>
      <c r="O9" s="67" t="s">
        <v>124</v>
      </c>
      <c r="P9" s="65">
        <v>113482</v>
      </c>
      <c r="Q9" s="65">
        <f t="shared" ref="Q9:AA9" si="20">B40</f>
        <v>22093</v>
      </c>
      <c r="R9" s="65">
        <f t="shared" si="20"/>
        <v>67840</v>
      </c>
      <c r="S9" s="65">
        <f t="shared" si="20"/>
        <v>6535</v>
      </c>
      <c r="T9" s="65">
        <f t="shared" si="20"/>
        <v>96468</v>
      </c>
      <c r="U9" s="65">
        <f t="shared" si="20"/>
        <v>13379</v>
      </c>
      <c r="V9" s="65">
        <f t="shared" si="20"/>
        <v>16772</v>
      </c>
      <c r="W9" s="65">
        <f t="shared" si="20"/>
        <v>50590</v>
      </c>
      <c r="X9" s="65">
        <f t="shared" si="20"/>
        <v>7061</v>
      </c>
      <c r="Y9" s="65">
        <f t="shared" si="20"/>
        <v>87802</v>
      </c>
      <c r="Z9" s="65">
        <f t="shared" si="20"/>
        <v>0</v>
      </c>
      <c r="AA9" s="65">
        <f t="shared" si="20"/>
        <v>0</v>
      </c>
      <c r="AB9" s="65">
        <f t="shared" ref="AB9" si="21">M40</f>
        <v>15324</v>
      </c>
      <c r="AC9" s="68"/>
    </row>
    <row r="10" spans="1:33" ht="18" x14ac:dyDescent="0.25">
      <c r="A10" s="54" t="s">
        <v>22</v>
      </c>
      <c r="B10" s="38">
        <f>SUM(Details!B9:D9)</f>
        <v>2354</v>
      </c>
      <c r="C10" s="38">
        <f>SUM(Details!E9:H9)</f>
        <v>7317</v>
      </c>
      <c r="D10" s="38">
        <f>SUM(Details!I9:J9)</f>
        <v>284</v>
      </c>
      <c r="E10" s="38">
        <f>SUM(By_vaccine_type!$B10:$D10)</f>
        <v>9955</v>
      </c>
      <c r="F10" s="38">
        <f>SUM(Details!K9:L9)</f>
        <v>895</v>
      </c>
      <c r="G10" s="38">
        <f>SUM(Details!M9:P9)</f>
        <v>457</v>
      </c>
      <c r="H10" s="38">
        <f>Details!Q9+Details!S9+Details!T9+Details!U9</f>
        <v>7022</v>
      </c>
      <c r="I10" s="38">
        <f>Details!R9</f>
        <v>1853</v>
      </c>
      <c r="J10" s="38">
        <f>SUM(By_vaccine_type!$F10:$I10)</f>
        <v>10227</v>
      </c>
      <c r="K10" s="39">
        <f>Details!V9</f>
        <v>0</v>
      </c>
      <c r="L10" s="39">
        <f>SUM(Details!W9:W9)</f>
        <v>0</v>
      </c>
      <c r="M10" s="39">
        <f>Details!X9</f>
        <v>1755</v>
      </c>
      <c r="O10" s="69" t="s">
        <v>125</v>
      </c>
      <c r="P10" s="66">
        <v>229347</v>
      </c>
      <c r="Q10" s="66">
        <f t="shared" ref="Q10:AA10" si="22">B49</f>
        <v>23293</v>
      </c>
      <c r="R10" s="66">
        <f t="shared" si="22"/>
        <v>106901</v>
      </c>
      <c r="S10" s="66">
        <f t="shared" si="22"/>
        <v>44787</v>
      </c>
      <c r="T10" s="66">
        <f t="shared" si="22"/>
        <v>174981</v>
      </c>
      <c r="U10" s="66">
        <f t="shared" si="22"/>
        <v>17420</v>
      </c>
      <c r="V10" s="66">
        <f t="shared" si="22"/>
        <v>21438</v>
      </c>
      <c r="W10" s="66">
        <f t="shared" si="22"/>
        <v>75989</v>
      </c>
      <c r="X10" s="66">
        <f t="shared" si="22"/>
        <v>8169</v>
      </c>
      <c r="Y10" s="66">
        <f t="shared" si="22"/>
        <v>123016</v>
      </c>
      <c r="Z10" s="66">
        <f t="shared" si="22"/>
        <v>0</v>
      </c>
      <c r="AA10" s="66">
        <f t="shared" si="22"/>
        <v>0</v>
      </c>
      <c r="AB10" s="66">
        <f t="shared" ref="AB10" si="23">M49</f>
        <v>29534</v>
      </c>
      <c r="AC10" s="70"/>
    </row>
    <row r="11" spans="1:33" ht="18" x14ac:dyDescent="0.25">
      <c r="A11" s="55" t="s">
        <v>23</v>
      </c>
      <c r="B11" s="40">
        <f>SUM(Details!B10:D10)</f>
        <v>1241</v>
      </c>
      <c r="C11" s="40">
        <f>SUM(Details!E10:H10)</f>
        <v>9637</v>
      </c>
      <c r="D11" s="40">
        <f>SUM(Details!I10:J10)</f>
        <v>421</v>
      </c>
      <c r="E11" s="40">
        <f>SUM(By_vaccine_type!$B11:$D11)</f>
        <v>11299</v>
      </c>
      <c r="F11" s="40">
        <f>SUM(Details!K10:L10)</f>
        <v>922</v>
      </c>
      <c r="G11" s="40">
        <f>SUM(Details!M10:P10)</f>
        <v>1354</v>
      </c>
      <c r="H11" s="40">
        <f>Details!Q10+Details!S10+Details!T10+Details!U10</f>
        <v>4322</v>
      </c>
      <c r="I11" s="40">
        <f>Details!R10</f>
        <v>378</v>
      </c>
      <c r="J11" s="40">
        <f>SUM(By_vaccine_type!$F11:$I11)</f>
        <v>6976</v>
      </c>
      <c r="K11" s="41">
        <f>Details!V10</f>
        <v>0</v>
      </c>
      <c r="L11" s="41">
        <f>SUM(Details!W10:W10)</f>
        <v>0</v>
      </c>
      <c r="M11" s="41">
        <f>Details!X10</f>
        <v>1851</v>
      </c>
      <c r="O11" s="67" t="s">
        <v>126</v>
      </c>
      <c r="P11" s="65">
        <v>234479</v>
      </c>
      <c r="Q11" s="65">
        <f t="shared" ref="Q11:AA11" si="24">B60</f>
        <v>21666</v>
      </c>
      <c r="R11" s="65">
        <f t="shared" si="24"/>
        <v>76615</v>
      </c>
      <c r="S11" s="65">
        <f t="shared" si="24"/>
        <v>79192</v>
      </c>
      <c r="T11" s="65">
        <f t="shared" si="24"/>
        <v>177473</v>
      </c>
      <c r="U11" s="65">
        <f t="shared" si="24"/>
        <v>15253</v>
      </c>
      <c r="V11" s="65">
        <f t="shared" si="24"/>
        <v>14555</v>
      </c>
      <c r="W11" s="65">
        <f t="shared" si="24"/>
        <v>62924</v>
      </c>
      <c r="X11" s="65">
        <f t="shared" si="24"/>
        <v>10286</v>
      </c>
      <c r="Y11" s="65">
        <f t="shared" si="24"/>
        <v>103018</v>
      </c>
      <c r="Z11" s="65">
        <f t="shared" si="24"/>
        <v>0</v>
      </c>
      <c r="AA11" s="65">
        <f t="shared" si="24"/>
        <v>0</v>
      </c>
      <c r="AB11" s="65">
        <f t="shared" ref="AB11" si="25">M60</f>
        <v>37893</v>
      </c>
      <c r="AC11" s="68"/>
    </row>
    <row r="12" spans="1:33" ht="18" x14ac:dyDescent="0.25">
      <c r="A12" s="54" t="s">
        <v>24</v>
      </c>
      <c r="B12" s="38">
        <f>SUM(Details!B11:D11)</f>
        <v>4201</v>
      </c>
      <c r="C12" s="38">
        <f>SUM(Details!E11:H11)</f>
        <v>16957</v>
      </c>
      <c r="D12" s="38">
        <f>SUM(Details!I11:J11)</f>
        <v>1329</v>
      </c>
      <c r="E12" s="38">
        <f>SUM(By_vaccine_type!$B12:$D12)</f>
        <v>22487</v>
      </c>
      <c r="F12" s="38">
        <f>SUM(Details!K11:L11)</f>
        <v>3038</v>
      </c>
      <c r="G12" s="38">
        <f>SUM(Details!M11:P11)</f>
        <v>3073</v>
      </c>
      <c r="H12" s="38">
        <f>Details!Q11+Details!S11+Details!T11+Details!U11</f>
        <v>13117</v>
      </c>
      <c r="I12" s="38">
        <f>Details!R11</f>
        <v>1767</v>
      </c>
      <c r="J12" s="38">
        <f>SUM(By_vaccine_type!$F12:$I12)</f>
        <v>20995</v>
      </c>
      <c r="K12" s="39">
        <f>Details!V11</f>
        <v>0</v>
      </c>
      <c r="L12" s="39">
        <f>SUM(Details!W11:W11)</f>
        <v>0</v>
      </c>
      <c r="M12" s="39">
        <f>Details!X11</f>
        <v>0</v>
      </c>
      <c r="O12" s="69" t="s">
        <v>127</v>
      </c>
      <c r="P12" s="66">
        <v>163840</v>
      </c>
      <c r="Q12" s="66">
        <f t="shared" ref="Q12:AA12" si="26">B69</f>
        <v>30145</v>
      </c>
      <c r="R12" s="66">
        <f t="shared" si="26"/>
        <v>115625</v>
      </c>
      <c r="S12" s="66">
        <f t="shared" si="26"/>
        <v>8323</v>
      </c>
      <c r="T12" s="66">
        <f t="shared" si="26"/>
        <v>154093</v>
      </c>
      <c r="U12" s="66">
        <f t="shared" si="26"/>
        <v>11176</v>
      </c>
      <c r="V12" s="66">
        <f t="shared" si="26"/>
        <v>32910</v>
      </c>
      <c r="W12" s="66">
        <f t="shared" si="26"/>
        <v>99065</v>
      </c>
      <c r="X12" s="66">
        <f t="shared" si="26"/>
        <v>5948</v>
      </c>
      <c r="Y12" s="66">
        <f t="shared" si="26"/>
        <v>149099</v>
      </c>
      <c r="Z12" s="66">
        <f t="shared" si="26"/>
        <v>0</v>
      </c>
      <c r="AA12" s="66">
        <f t="shared" si="26"/>
        <v>0</v>
      </c>
      <c r="AB12" s="66">
        <f t="shared" ref="AB12" si="27">M69</f>
        <v>22296</v>
      </c>
      <c r="AC12" s="70"/>
    </row>
    <row r="13" spans="1:33" ht="18" x14ac:dyDescent="0.25">
      <c r="A13" s="55" t="s">
        <v>25</v>
      </c>
      <c r="B13" s="40">
        <f>SUM(Details!B12:D12)</f>
        <v>7937</v>
      </c>
      <c r="C13" s="40">
        <f>SUM(Details!E12:H12)</f>
        <v>8587</v>
      </c>
      <c r="D13" s="40">
        <f>SUM(Details!I12:J12)</f>
        <v>401</v>
      </c>
      <c r="E13" s="40">
        <f>SUM(By_vaccine_type!$B13:$D13)</f>
        <v>16925</v>
      </c>
      <c r="F13" s="40">
        <f>SUM(Details!K12:L12)</f>
        <v>2038</v>
      </c>
      <c r="G13" s="40">
        <f>SUM(Details!M12:P12)</f>
        <v>6104</v>
      </c>
      <c r="H13" s="40">
        <f>Details!Q12+Details!S12+Details!T12+Details!U12</f>
        <v>6714</v>
      </c>
      <c r="I13" s="40">
        <f>Details!R12</f>
        <v>0</v>
      </c>
      <c r="J13" s="40">
        <f>SUM(By_vaccine_type!$F13:$I13)</f>
        <v>14856</v>
      </c>
      <c r="K13" s="41">
        <f>Details!V12</f>
        <v>0</v>
      </c>
      <c r="L13" s="41">
        <f>SUM(Details!W12:W12)</f>
        <v>0</v>
      </c>
      <c r="M13" s="41">
        <f>Details!X12</f>
        <v>5472</v>
      </c>
      <c r="O13" s="67" t="s">
        <v>128</v>
      </c>
      <c r="P13" s="65">
        <v>97915</v>
      </c>
      <c r="Q13" s="65">
        <f t="shared" ref="Q13:AA13" si="28">B81</f>
        <v>13288</v>
      </c>
      <c r="R13" s="65">
        <f t="shared" si="28"/>
        <v>58001</v>
      </c>
      <c r="S13" s="65">
        <f t="shared" si="28"/>
        <v>3391</v>
      </c>
      <c r="T13" s="65">
        <f t="shared" si="28"/>
        <v>74680</v>
      </c>
      <c r="U13" s="65">
        <f t="shared" si="28"/>
        <v>6471</v>
      </c>
      <c r="V13" s="65">
        <f t="shared" si="28"/>
        <v>14964</v>
      </c>
      <c r="W13" s="65">
        <f t="shared" si="28"/>
        <v>51306</v>
      </c>
      <c r="X13" s="65">
        <f t="shared" si="28"/>
        <v>1716</v>
      </c>
      <c r="Y13" s="65">
        <f t="shared" si="28"/>
        <v>74457</v>
      </c>
      <c r="Z13" s="65">
        <f t="shared" si="28"/>
        <v>0</v>
      </c>
      <c r="AA13" s="65">
        <f t="shared" si="28"/>
        <v>0</v>
      </c>
      <c r="AB13" s="65">
        <f t="shared" ref="AB13" si="29">M81</f>
        <v>9730</v>
      </c>
      <c r="AC13" s="68"/>
    </row>
    <row r="14" spans="1:33" ht="18.75" thickBot="1" x14ac:dyDescent="0.3">
      <c r="A14" s="54" t="s">
        <v>26</v>
      </c>
      <c r="B14" s="38">
        <f>SUM(Details!B13:D13)</f>
        <v>6338</v>
      </c>
      <c r="C14" s="38">
        <f>SUM(Details!E13:H13)</f>
        <v>6691</v>
      </c>
      <c r="D14" s="38">
        <f>SUM(Details!I13:J13)</f>
        <v>2318</v>
      </c>
      <c r="E14" s="38">
        <f>SUM(By_vaccine_type!$B14:$D14)</f>
        <v>15347</v>
      </c>
      <c r="F14" s="38">
        <f>SUM(Details!K13:L13)</f>
        <v>1070</v>
      </c>
      <c r="G14" s="38">
        <f>SUM(Details!M13:P13)</f>
        <v>2504</v>
      </c>
      <c r="H14" s="38">
        <f>Details!Q13+Details!S13+Details!T13+Details!U13</f>
        <v>5774</v>
      </c>
      <c r="I14" s="38">
        <f>Details!R13</f>
        <v>4</v>
      </c>
      <c r="J14" s="38">
        <f>SUM(By_vaccine_type!$F14:$I14)</f>
        <v>9352</v>
      </c>
      <c r="K14" s="39">
        <f>Details!V13</f>
        <v>0</v>
      </c>
      <c r="L14" s="39">
        <f>SUM(Details!W13:W13)</f>
        <v>0</v>
      </c>
      <c r="M14" s="39">
        <f>Details!X13</f>
        <v>1491</v>
      </c>
      <c r="O14" s="71" t="s">
        <v>129</v>
      </c>
      <c r="P14" s="72">
        <v>187652</v>
      </c>
      <c r="Q14" s="72">
        <f t="shared" ref="Q14:AA14" si="30">B89</f>
        <v>24301</v>
      </c>
      <c r="R14" s="72">
        <f t="shared" si="30"/>
        <v>101215</v>
      </c>
      <c r="S14" s="72">
        <f t="shared" si="30"/>
        <v>6990</v>
      </c>
      <c r="T14" s="72">
        <f t="shared" si="30"/>
        <v>132506</v>
      </c>
      <c r="U14" s="72">
        <f t="shared" si="30"/>
        <v>13708</v>
      </c>
      <c r="V14" s="72">
        <f t="shared" si="30"/>
        <v>15271</v>
      </c>
      <c r="W14" s="72">
        <f t="shared" si="30"/>
        <v>53147</v>
      </c>
      <c r="X14" s="72">
        <f t="shared" si="30"/>
        <v>5319</v>
      </c>
      <c r="Y14" s="72">
        <f t="shared" si="30"/>
        <v>87445</v>
      </c>
      <c r="Z14" s="72">
        <f t="shared" si="30"/>
        <v>1098</v>
      </c>
      <c r="AA14" s="72">
        <f t="shared" si="30"/>
        <v>991</v>
      </c>
      <c r="AB14" s="161">
        <f t="shared" ref="AB14" si="31">M89</f>
        <v>0</v>
      </c>
      <c r="AC14" s="162"/>
    </row>
    <row r="15" spans="1:33" ht="16.5" thickTop="1" thickBot="1" x14ac:dyDescent="0.3">
      <c r="A15" s="55" t="s">
        <v>27</v>
      </c>
      <c r="B15" s="40">
        <f>SUM(Details!B14:D14)</f>
        <v>1299</v>
      </c>
      <c r="C15" s="40">
        <f>SUM(Details!E14:H14)</f>
        <v>7952</v>
      </c>
      <c r="D15" s="40">
        <f>SUM(Details!I14:J14)</f>
        <v>2173</v>
      </c>
      <c r="E15" s="40">
        <f>SUM(By_vaccine_type!$B15:$D15)</f>
        <v>11424</v>
      </c>
      <c r="F15" s="40">
        <f>SUM(Details!K14:L14)</f>
        <v>1790</v>
      </c>
      <c r="G15" s="40">
        <f>SUM(Details!M14:P14)</f>
        <v>1192</v>
      </c>
      <c r="H15" s="40">
        <f>Details!Q14+Details!S14+Details!T14+Details!U14</f>
        <v>8303</v>
      </c>
      <c r="I15" s="40">
        <f>Details!R14</f>
        <v>1249</v>
      </c>
      <c r="J15" s="40">
        <f>SUM(By_vaccine_type!$F15:$I15)</f>
        <v>12534</v>
      </c>
      <c r="K15" s="41">
        <f>Details!V14</f>
        <v>0</v>
      </c>
      <c r="L15" s="41">
        <f>SUM(Details!W14:W14)</f>
        <v>0</v>
      </c>
      <c r="M15" s="41">
        <f>Details!X14</f>
        <v>1459</v>
      </c>
      <c r="P15" s="153"/>
      <c r="Q15" s="153" t="s">
        <v>299</v>
      </c>
      <c r="R15" s="153"/>
      <c r="S15" s="153"/>
      <c r="T15" s="153"/>
      <c r="V15" s="158"/>
      <c r="W15" s="158" t="s">
        <v>300</v>
      </c>
      <c r="X15" s="158"/>
      <c r="Y15" s="158"/>
      <c r="Z15" s="158"/>
      <c r="AA15" s="158"/>
      <c r="AB15" s="167"/>
      <c r="AC15" s="168" t="s">
        <v>302</v>
      </c>
      <c r="AD15" s="168"/>
      <c r="AE15" s="168"/>
      <c r="AF15" s="168"/>
      <c r="AG15" s="169"/>
    </row>
    <row r="16" spans="1:33" ht="30.75" thickTop="1" x14ac:dyDescent="0.25">
      <c r="A16" s="58" t="s">
        <v>28</v>
      </c>
      <c r="B16" s="59">
        <f>SUM(Details!B15:D15)</f>
        <v>1943</v>
      </c>
      <c r="C16" s="59">
        <f>SUM(Details!E15:H15)</f>
        <v>292</v>
      </c>
      <c r="D16" s="59">
        <f>SUM(Details!I15:J15)</f>
        <v>93</v>
      </c>
      <c r="E16" s="59">
        <f>SUM(By_vaccine_type!$B16:$D16)</f>
        <v>2328</v>
      </c>
      <c r="F16" s="59">
        <f>SUM(Details!K15:L15)</f>
        <v>2815</v>
      </c>
      <c r="G16" s="59">
        <f>SUM(Details!M15:P15)</f>
        <v>1579</v>
      </c>
      <c r="H16" s="59">
        <f>Details!Q15+Details!S15+Details!T15+Details!U15</f>
        <v>108</v>
      </c>
      <c r="I16" s="59">
        <f>Details!R15</f>
        <v>113</v>
      </c>
      <c r="J16" s="59">
        <f>SUM(By_vaccine_type!$F16:$I16)</f>
        <v>4615</v>
      </c>
      <c r="K16" s="60">
        <f>Details!V15</f>
        <v>0</v>
      </c>
      <c r="L16" s="60">
        <f>SUM(Details!W15:W15)</f>
        <v>0</v>
      </c>
      <c r="M16" s="60">
        <f>Details!X15</f>
        <v>175</v>
      </c>
      <c r="O16" s="146"/>
      <c r="P16" s="154" t="s">
        <v>161</v>
      </c>
      <c r="Q16" s="154" t="s">
        <v>151</v>
      </c>
      <c r="R16" s="154" t="s">
        <v>152</v>
      </c>
      <c r="S16" s="154" t="s">
        <v>283</v>
      </c>
      <c r="T16" s="154" t="s">
        <v>276</v>
      </c>
      <c r="U16" s="147" t="s">
        <v>287</v>
      </c>
      <c r="V16" s="159" t="s">
        <v>161</v>
      </c>
      <c r="W16" s="159" t="s">
        <v>151</v>
      </c>
      <c r="X16" s="159" t="s">
        <v>152</v>
      </c>
      <c r="Y16" s="159" t="s">
        <v>283</v>
      </c>
      <c r="Z16" s="159" t="s">
        <v>276</v>
      </c>
      <c r="AA16" s="160" t="s">
        <v>301</v>
      </c>
      <c r="AB16" s="164" t="s">
        <v>161</v>
      </c>
      <c r="AC16" s="164" t="s">
        <v>151</v>
      </c>
      <c r="AD16" s="164" t="s">
        <v>152</v>
      </c>
      <c r="AE16" s="164" t="s">
        <v>283</v>
      </c>
      <c r="AF16" s="164" t="s">
        <v>276</v>
      </c>
      <c r="AG16" s="164" t="s">
        <v>301</v>
      </c>
    </row>
    <row r="17" spans="1:33" ht="18" x14ac:dyDescent="0.25">
      <c r="A17" s="55" t="s">
        <v>29</v>
      </c>
      <c r="B17" s="40">
        <f>SUM(Details!B16:D16)</f>
        <v>186</v>
      </c>
      <c r="C17" s="40">
        <f>SUM(Details!E16:H16)</f>
        <v>226</v>
      </c>
      <c r="D17" s="40">
        <f>SUM(Details!I16:J16)</f>
        <v>0</v>
      </c>
      <c r="E17" s="40">
        <f>SUM(By_vaccine_type!$B17:$D17)</f>
        <v>412</v>
      </c>
      <c r="F17" s="40">
        <f>SUM(Details!K16:L16)</f>
        <v>0</v>
      </c>
      <c r="G17" s="40">
        <f>SUM(Details!M16:P16)</f>
        <v>186</v>
      </c>
      <c r="H17" s="40">
        <f>Details!Q16+Details!S16+Details!T16+Details!U16</f>
        <v>74</v>
      </c>
      <c r="I17" s="40">
        <f>Details!R16</f>
        <v>0</v>
      </c>
      <c r="J17" s="40">
        <f>SUM(By_vaccine_type!$F17:$I17)</f>
        <v>260</v>
      </c>
      <c r="K17" s="41">
        <f>Details!V16</f>
        <v>0</v>
      </c>
      <c r="L17" s="41">
        <f>SUM(Details!W16:W16)</f>
        <v>0</v>
      </c>
      <c r="M17" s="41">
        <f>Details!X16</f>
        <v>0</v>
      </c>
      <c r="O17" s="119" t="s">
        <v>118</v>
      </c>
      <c r="P17" s="148">
        <f>SUM(P18:P28)</f>
        <v>322120</v>
      </c>
      <c r="Q17" s="148">
        <f t="shared" ref="Q17:U17" si="32">SUM(Q18:Q28)</f>
        <v>1787209</v>
      </c>
      <c r="R17" s="148">
        <f t="shared" si="32"/>
        <v>285000</v>
      </c>
      <c r="S17" s="148">
        <f t="shared" si="32"/>
        <v>125800</v>
      </c>
      <c r="T17" s="148">
        <f t="shared" si="32"/>
        <v>191330</v>
      </c>
      <c r="U17" s="155">
        <f t="shared" si="32"/>
        <v>2711459</v>
      </c>
      <c r="V17" s="165">
        <f>SUM(V18:V28)</f>
        <v>439404</v>
      </c>
      <c r="W17" s="165">
        <f t="shared" ref="W17:AA17" si="33">SUM(W18:W28)</f>
        <v>1742031</v>
      </c>
      <c r="X17" s="165">
        <f t="shared" si="33"/>
        <v>237034</v>
      </c>
      <c r="Y17" s="165">
        <f t="shared" si="33"/>
        <v>143024</v>
      </c>
      <c r="Z17" s="165">
        <f t="shared" si="33"/>
        <v>142286</v>
      </c>
      <c r="AA17" s="166">
        <f t="shared" si="33"/>
        <v>6448</v>
      </c>
      <c r="AB17" s="163">
        <f>P17-V17</f>
        <v>-117284</v>
      </c>
      <c r="AC17" s="163">
        <f>Q17-W17</f>
        <v>45178</v>
      </c>
      <c r="AD17" s="163">
        <f>R17-X17</f>
        <v>47966</v>
      </c>
      <c r="AE17" s="163">
        <f>S17-Y17</f>
        <v>-17224</v>
      </c>
      <c r="AF17" s="163">
        <f>T17-Z17</f>
        <v>49044</v>
      </c>
      <c r="AG17" s="163"/>
    </row>
    <row r="18" spans="1:33" ht="18" x14ac:dyDescent="0.25">
      <c r="A18" s="54" t="s">
        <v>30</v>
      </c>
      <c r="B18" s="38">
        <f>SUM(Details!B17:D17)</f>
        <v>299</v>
      </c>
      <c r="C18" s="38">
        <f>SUM(Details!E17:H17)</f>
        <v>0</v>
      </c>
      <c r="D18" s="38">
        <f>SUM(Details!I17:J17)</f>
        <v>0</v>
      </c>
      <c r="E18" s="38">
        <f>SUM(By_vaccine_type!$B18:$D18)</f>
        <v>299</v>
      </c>
      <c r="F18" s="38">
        <f>SUM(Details!K17:L17)</f>
        <v>1001</v>
      </c>
      <c r="G18" s="38">
        <f>SUM(Details!M17:P17)</f>
        <v>387</v>
      </c>
      <c r="H18" s="38">
        <f>Details!Q17+Details!S17+Details!T17+Details!U17</f>
        <v>0</v>
      </c>
      <c r="I18" s="38">
        <f>Details!R17</f>
        <v>0</v>
      </c>
      <c r="J18" s="38">
        <f>SUM(By_vaccine_type!$F18:$I18)</f>
        <v>1388</v>
      </c>
      <c r="K18" s="39">
        <f>Details!V17</f>
        <v>0</v>
      </c>
      <c r="L18" s="39">
        <f>SUM(Details!W17:W17)</f>
        <v>0</v>
      </c>
      <c r="M18" s="39">
        <f>Details!X17</f>
        <v>0</v>
      </c>
      <c r="O18" s="69" t="s">
        <v>119</v>
      </c>
      <c r="P18" s="149">
        <v>31740</v>
      </c>
      <c r="Q18" s="149">
        <v>203813</v>
      </c>
      <c r="R18" s="149">
        <v>42600</v>
      </c>
      <c r="S18" s="149">
        <v>10510</v>
      </c>
      <c r="T18" s="149">
        <v>28900</v>
      </c>
      <c r="U18" s="156">
        <v>317563</v>
      </c>
      <c r="V18" s="165">
        <f>Q4+V4</f>
        <v>49791</v>
      </c>
      <c r="W18" s="165">
        <f>R4+W4</f>
        <v>160088</v>
      </c>
      <c r="X18" s="165">
        <f>S4+X4</f>
        <v>19274</v>
      </c>
      <c r="Y18" s="165">
        <f>U4</f>
        <v>12875</v>
      </c>
      <c r="Z18" s="165">
        <f>AB4+AC4</f>
        <v>17644</v>
      </c>
      <c r="AA18" s="166">
        <f>Z4+AA4</f>
        <v>0</v>
      </c>
      <c r="AB18" s="163">
        <f t="shared" ref="AB18:AB28" si="34">P18-V18</f>
        <v>-18051</v>
      </c>
      <c r="AC18" s="163">
        <f t="shared" ref="AC18:AC28" si="35">Q18-W18</f>
        <v>43725</v>
      </c>
      <c r="AD18" s="163">
        <f t="shared" ref="AD18:AD28" si="36">R18-X18</f>
        <v>23326</v>
      </c>
      <c r="AE18" s="163">
        <f t="shared" ref="AE18:AE28" si="37">S18-Y18</f>
        <v>-2365</v>
      </c>
      <c r="AF18" s="163">
        <f t="shared" ref="AF18:AF28" si="38">T18-Z18</f>
        <v>11256</v>
      </c>
      <c r="AG18" s="163"/>
    </row>
    <row r="19" spans="1:33" ht="18" x14ac:dyDescent="0.25">
      <c r="A19" s="55" t="s">
        <v>31</v>
      </c>
      <c r="B19" s="40">
        <f>SUM(Details!B18:D18)</f>
        <v>1035</v>
      </c>
      <c r="C19" s="40">
        <f>SUM(Details!E18:H18)</f>
        <v>66</v>
      </c>
      <c r="D19" s="40">
        <f>SUM(Details!I18:J18)</f>
        <v>0</v>
      </c>
      <c r="E19" s="40">
        <f>SUM(By_vaccine_type!$B19:$D19)</f>
        <v>1101</v>
      </c>
      <c r="F19" s="40">
        <f>SUM(Details!K18:L18)</f>
        <v>510</v>
      </c>
      <c r="G19" s="40">
        <f>SUM(Details!M18:P18)</f>
        <v>706</v>
      </c>
      <c r="H19" s="40">
        <f>Details!Q18+Details!S18+Details!T18+Details!U18</f>
        <v>34</v>
      </c>
      <c r="I19" s="40">
        <f>Details!R18</f>
        <v>113</v>
      </c>
      <c r="J19" s="40">
        <f>SUM(By_vaccine_type!$F19:$I19)</f>
        <v>1363</v>
      </c>
      <c r="K19" s="41">
        <f>Details!V18</f>
        <v>0</v>
      </c>
      <c r="L19" s="41">
        <f>SUM(Details!W18:W18)</f>
        <v>0</v>
      </c>
      <c r="M19" s="41">
        <f>Details!X18</f>
        <v>91</v>
      </c>
      <c r="O19" s="67" t="s">
        <v>120</v>
      </c>
      <c r="P19" s="149">
        <v>4660</v>
      </c>
      <c r="Q19" s="149">
        <v>278</v>
      </c>
      <c r="R19" s="149">
        <v>310</v>
      </c>
      <c r="S19" s="149">
        <v>2255</v>
      </c>
      <c r="T19" s="149">
        <v>430</v>
      </c>
      <c r="U19" s="156">
        <v>7933</v>
      </c>
      <c r="V19" s="165">
        <f t="shared" ref="V19:X19" si="39">Q5+V5</f>
        <v>3522</v>
      </c>
      <c r="W19" s="165">
        <f t="shared" si="39"/>
        <v>400</v>
      </c>
      <c r="X19" s="165">
        <f t="shared" si="39"/>
        <v>206</v>
      </c>
      <c r="Y19" s="165">
        <f t="shared" ref="Y19:Y28" si="40">U5</f>
        <v>2815</v>
      </c>
      <c r="Z19" s="165">
        <f t="shared" ref="Z19:Z28" si="41">AB5+AC5</f>
        <v>175</v>
      </c>
      <c r="AA19" s="166">
        <f t="shared" ref="AA19:AA28" si="42">Z5+AA5</f>
        <v>0</v>
      </c>
      <c r="AB19" s="163">
        <f t="shared" si="34"/>
        <v>1138</v>
      </c>
      <c r="AC19" s="163">
        <f t="shared" si="35"/>
        <v>-122</v>
      </c>
      <c r="AD19" s="163">
        <f t="shared" si="36"/>
        <v>104</v>
      </c>
      <c r="AE19" s="163">
        <f t="shared" si="37"/>
        <v>-560</v>
      </c>
      <c r="AF19" s="163">
        <f t="shared" si="38"/>
        <v>255</v>
      </c>
      <c r="AG19" s="163"/>
    </row>
    <row r="20" spans="1:33" ht="18" x14ac:dyDescent="0.25">
      <c r="A20" s="54" t="s">
        <v>32</v>
      </c>
      <c r="B20" s="38">
        <f>SUM(Details!B19:D19)</f>
        <v>423</v>
      </c>
      <c r="C20" s="38">
        <f>SUM(Details!E19:H19)</f>
        <v>0</v>
      </c>
      <c r="D20" s="38">
        <f>SUM(Details!I19:J19)</f>
        <v>93</v>
      </c>
      <c r="E20" s="38">
        <f>SUM(By_vaccine_type!$B20:$D20)</f>
        <v>516</v>
      </c>
      <c r="F20" s="38">
        <f>SUM(Details!K19:L19)</f>
        <v>1304</v>
      </c>
      <c r="G20" s="38">
        <f>SUM(Details!M19:P19)</f>
        <v>300</v>
      </c>
      <c r="H20" s="38">
        <f>Details!Q19+Details!S19+Details!T19+Details!U19</f>
        <v>0</v>
      </c>
      <c r="I20" s="38">
        <f>Details!R19</f>
        <v>0</v>
      </c>
      <c r="J20" s="38">
        <f>SUM(By_vaccine_type!$F20:$I20)</f>
        <v>1604</v>
      </c>
      <c r="K20" s="39">
        <f>Details!V19</f>
        <v>0</v>
      </c>
      <c r="L20" s="39">
        <f>SUM(Details!W19:W19)</f>
        <v>0</v>
      </c>
      <c r="M20" s="39">
        <f>Details!X19</f>
        <v>84</v>
      </c>
      <c r="O20" s="69" t="s">
        <v>121</v>
      </c>
      <c r="P20" s="149">
        <v>4380</v>
      </c>
      <c r="Q20" s="149">
        <v>1862</v>
      </c>
      <c r="R20" s="149">
        <v>100</v>
      </c>
      <c r="S20" s="149">
        <v>6475</v>
      </c>
      <c r="T20" s="149"/>
      <c r="U20" s="156">
        <v>12817</v>
      </c>
      <c r="V20" s="165">
        <f t="shared" ref="V20:X20" si="43">Q6+V6</f>
        <v>6520</v>
      </c>
      <c r="W20" s="165">
        <f t="shared" si="43"/>
        <v>2418</v>
      </c>
      <c r="X20" s="165">
        <f t="shared" si="43"/>
        <v>263</v>
      </c>
      <c r="Y20" s="165">
        <f t="shared" si="40"/>
        <v>8983</v>
      </c>
      <c r="Z20" s="165">
        <f t="shared" si="41"/>
        <v>676</v>
      </c>
      <c r="AA20" s="166">
        <f t="shared" si="42"/>
        <v>0</v>
      </c>
      <c r="AB20" s="163">
        <f t="shared" si="34"/>
        <v>-2140</v>
      </c>
      <c r="AC20" s="163">
        <f t="shared" si="35"/>
        <v>-556</v>
      </c>
      <c r="AD20" s="163">
        <f t="shared" si="36"/>
        <v>-163</v>
      </c>
      <c r="AE20" s="163">
        <f t="shared" si="37"/>
        <v>-2508</v>
      </c>
      <c r="AF20" s="163">
        <f t="shared" si="38"/>
        <v>-676</v>
      </c>
      <c r="AG20" s="163"/>
    </row>
    <row r="21" spans="1:33" ht="18" x14ac:dyDescent="0.25">
      <c r="A21" s="61" t="s">
        <v>33</v>
      </c>
      <c r="B21" s="62">
        <f>SUM(Details!B20:D20)</f>
        <v>2983</v>
      </c>
      <c r="C21" s="62">
        <f>SUM(Details!E20:H20)</f>
        <v>1573</v>
      </c>
      <c r="D21" s="62">
        <f>SUM(Details!I20:J20)</f>
        <v>0</v>
      </c>
      <c r="E21" s="62">
        <f>SUM(By_vaccine_type!$B21:$D21)</f>
        <v>4556</v>
      </c>
      <c r="F21" s="62">
        <f>SUM(Details!K20:L20)</f>
        <v>8983</v>
      </c>
      <c r="G21" s="62">
        <f>SUM(Details!M20:P20)</f>
        <v>3537</v>
      </c>
      <c r="H21" s="62">
        <f>Details!Q20+Details!S20+Details!T20+Details!U20</f>
        <v>845</v>
      </c>
      <c r="I21" s="62">
        <f>Details!R20</f>
        <v>263</v>
      </c>
      <c r="J21" s="62">
        <f>SUM(By_vaccine_type!$F21:$I21)</f>
        <v>13628</v>
      </c>
      <c r="K21" s="63">
        <f>Details!V20</f>
        <v>0</v>
      </c>
      <c r="L21" s="63">
        <f>SUM(Details!W20:W20)</f>
        <v>0</v>
      </c>
      <c r="M21" s="63">
        <f>Details!X20</f>
        <v>676</v>
      </c>
      <c r="O21" s="67" t="s">
        <v>122</v>
      </c>
      <c r="P21" s="149">
        <v>15390</v>
      </c>
      <c r="Q21" s="149">
        <v>83081</v>
      </c>
      <c r="R21" s="149">
        <v>10400</v>
      </c>
      <c r="S21" s="149">
        <v>9020</v>
      </c>
      <c r="T21" s="149">
        <v>13200</v>
      </c>
      <c r="U21" s="156">
        <v>131091</v>
      </c>
      <c r="V21" s="165">
        <f t="shared" ref="V21:X21" si="44">Q7+V7</f>
        <v>19968</v>
      </c>
      <c r="W21" s="165">
        <f t="shared" si="44"/>
        <v>76112</v>
      </c>
      <c r="X21" s="165">
        <f t="shared" si="44"/>
        <v>8098</v>
      </c>
      <c r="Y21" s="165">
        <f t="shared" si="40"/>
        <v>9266</v>
      </c>
      <c r="Z21" s="165">
        <f t="shared" si="41"/>
        <v>9014</v>
      </c>
      <c r="AA21" s="166">
        <f t="shared" si="42"/>
        <v>0</v>
      </c>
      <c r="AB21" s="163">
        <f t="shared" si="34"/>
        <v>-4578</v>
      </c>
      <c r="AC21" s="163">
        <f t="shared" si="35"/>
        <v>6969</v>
      </c>
      <c r="AD21" s="163">
        <f t="shared" si="36"/>
        <v>2302</v>
      </c>
      <c r="AE21" s="163">
        <f t="shared" si="37"/>
        <v>-246</v>
      </c>
      <c r="AF21" s="163">
        <f t="shared" si="38"/>
        <v>4186</v>
      </c>
      <c r="AG21" s="163"/>
    </row>
    <row r="22" spans="1:33" ht="18" x14ac:dyDescent="0.25">
      <c r="A22" s="54" t="s">
        <v>34</v>
      </c>
      <c r="B22" s="38">
        <f>SUM(Details!B21:D21)</f>
        <v>258</v>
      </c>
      <c r="C22" s="38">
        <f>SUM(Details!E21:H21)</f>
        <v>333</v>
      </c>
      <c r="D22" s="38">
        <f>SUM(Details!I21:J21)</f>
        <v>0</v>
      </c>
      <c r="E22" s="38">
        <f>SUM(By_vaccine_type!$B22:$D22)</f>
        <v>591</v>
      </c>
      <c r="F22" s="38">
        <f>SUM(Details!K21:L21)</f>
        <v>1830</v>
      </c>
      <c r="G22" s="38">
        <f>SUM(Details!M21:P21)</f>
        <v>273</v>
      </c>
      <c r="H22" s="38">
        <f>Details!Q21+Details!S21+Details!T21+Details!U21</f>
        <v>140</v>
      </c>
      <c r="I22" s="38">
        <f>Details!R21</f>
        <v>253</v>
      </c>
      <c r="J22" s="38">
        <f>SUM(By_vaccine_type!$F22:$I22)</f>
        <v>2496</v>
      </c>
      <c r="K22" s="39">
        <f>Details!V21</f>
        <v>0</v>
      </c>
      <c r="L22" s="39">
        <f>SUM(Details!W21:W21)</f>
        <v>0</v>
      </c>
      <c r="M22" s="39">
        <f>Details!X21</f>
        <v>0</v>
      </c>
      <c r="O22" s="69" t="s">
        <v>123</v>
      </c>
      <c r="P22" s="149">
        <v>82600</v>
      </c>
      <c r="Q22" s="149">
        <v>489621</v>
      </c>
      <c r="R22" s="149">
        <v>38740</v>
      </c>
      <c r="S22" s="149">
        <v>25945</v>
      </c>
      <c r="T22" s="150"/>
      <c r="U22" s="156">
        <v>636906</v>
      </c>
      <c r="V22" s="165">
        <f t="shared" ref="V22:X22" si="45">Q8+V8</f>
        <v>108907</v>
      </c>
      <c r="W22" s="165">
        <f t="shared" si="45"/>
        <v>583795</v>
      </c>
      <c r="X22" s="165">
        <f t="shared" si="45"/>
        <v>21476</v>
      </c>
      <c r="Y22" s="165">
        <f t="shared" si="40"/>
        <v>31678</v>
      </c>
      <c r="Z22" s="165">
        <f t="shared" si="41"/>
        <v>0</v>
      </c>
      <c r="AA22" s="166">
        <f t="shared" si="42"/>
        <v>4359</v>
      </c>
      <c r="AB22" s="163">
        <f t="shared" si="34"/>
        <v>-26307</v>
      </c>
      <c r="AC22" s="163">
        <f t="shared" si="35"/>
        <v>-94174</v>
      </c>
      <c r="AD22" s="163">
        <f t="shared" si="36"/>
        <v>17264</v>
      </c>
      <c r="AE22" s="163">
        <f t="shared" si="37"/>
        <v>-5733</v>
      </c>
      <c r="AF22" s="163">
        <f t="shared" si="38"/>
        <v>0</v>
      </c>
      <c r="AG22" s="163"/>
    </row>
    <row r="23" spans="1:33" ht="18" x14ac:dyDescent="0.25">
      <c r="A23" s="55" t="s">
        <v>35</v>
      </c>
      <c r="B23" s="40">
        <f>SUM(Details!B22:D22)</f>
        <v>1945</v>
      </c>
      <c r="C23" s="40">
        <f>SUM(Details!E22:H22)</f>
        <v>586</v>
      </c>
      <c r="D23" s="40">
        <f>SUM(Details!I22:J22)</f>
        <v>0</v>
      </c>
      <c r="E23" s="40">
        <f>SUM(By_vaccine_type!$B23:$D23)</f>
        <v>2531</v>
      </c>
      <c r="F23" s="40">
        <f>SUM(Details!K22:L22)</f>
        <v>1866</v>
      </c>
      <c r="G23" s="40">
        <f>SUM(Details!M22:P22)</f>
        <v>1858</v>
      </c>
      <c r="H23" s="40">
        <f>Details!Q22+Details!S22+Details!T22+Details!U22</f>
        <v>511</v>
      </c>
      <c r="I23" s="40">
        <f>Details!R22</f>
        <v>10</v>
      </c>
      <c r="J23" s="40">
        <f>SUM(By_vaccine_type!$F23:$I23)</f>
        <v>4245</v>
      </c>
      <c r="K23" s="41">
        <f>Details!V22</f>
        <v>0</v>
      </c>
      <c r="L23" s="41">
        <f>SUM(Details!W22:W22)</f>
        <v>0</v>
      </c>
      <c r="M23" s="41">
        <f>Details!X22</f>
        <v>242</v>
      </c>
      <c r="O23" s="67" t="s">
        <v>124</v>
      </c>
      <c r="P23" s="149">
        <v>24470</v>
      </c>
      <c r="Q23" s="149">
        <v>121965</v>
      </c>
      <c r="R23" s="149">
        <v>17000</v>
      </c>
      <c r="S23" s="149">
        <v>12045</v>
      </c>
      <c r="T23" s="149">
        <v>20400</v>
      </c>
      <c r="U23" s="156">
        <v>195880</v>
      </c>
      <c r="V23" s="165">
        <f t="shared" ref="V23:X23" si="46">Q9+V9</f>
        <v>38865</v>
      </c>
      <c r="W23" s="165">
        <f t="shared" si="46"/>
        <v>118430</v>
      </c>
      <c r="X23" s="165">
        <f t="shared" si="46"/>
        <v>13596</v>
      </c>
      <c r="Y23" s="165">
        <f t="shared" si="40"/>
        <v>13379</v>
      </c>
      <c r="Z23" s="165">
        <f t="shared" si="41"/>
        <v>15324</v>
      </c>
      <c r="AA23" s="166">
        <f t="shared" si="42"/>
        <v>0</v>
      </c>
      <c r="AB23" s="163">
        <f t="shared" si="34"/>
        <v>-14395</v>
      </c>
      <c r="AC23" s="163">
        <f t="shared" si="35"/>
        <v>3535</v>
      </c>
      <c r="AD23" s="163">
        <f t="shared" si="36"/>
        <v>3404</v>
      </c>
      <c r="AE23" s="163">
        <f t="shared" si="37"/>
        <v>-1334</v>
      </c>
      <c r="AF23" s="163">
        <f t="shared" si="38"/>
        <v>5076</v>
      </c>
      <c r="AG23" s="163"/>
    </row>
    <row r="24" spans="1:33" ht="18" x14ac:dyDescent="0.25">
      <c r="A24" s="54" t="s">
        <v>36</v>
      </c>
      <c r="B24" s="38">
        <f>SUM(Details!B23:D23)</f>
        <v>0</v>
      </c>
      <c r="C24" s="38">
        <f>SUM(Details!E23:H23)</f>
        <v>101</v>
      </c>
      <c r="D24" s="38">
        <f>SUM(Details!I23:J23)</f>
        <v>0</v>
      </c>
      <c r="E24" s="38">
        <f>SUM(By_vaccine_type!$B24:$D24)</f>
        <v>101</v>
      </c>
      <c r="F24" s="38">
        <f>SUM(Details!K23:L23)</f>
        <v>1453</v>
      </c>
      <c r="G24" s="38">
        <f>SUM(Details!M23:P23)</f>
        <v>64</v>
      </c>
      <c r="H24" s="38">
        <f>Details!Q23+Details!S23+Details!T23+Details!U23</f>
        <v>0</v>
      </c>
      <c r="I24" s="38">
        <f>Details!R23</f>
        <v>0</v>
      </c>
      <c r="J24" s="38">
        <f>SUM(By_vaccine_type!$F24:$I24)</f>
        <v>1517</v>
      </c>
      <c r="K24" s="39">
        <f>Details!V23</f>
        <v>0</v>
      </c>
      <c r="L24" s="39">
        <f>SUM(Details!W23:W23)</f>
        <v>0</v>
      </c>
      <c r="M24" s="39">
        <f>Details!X23</f>
        <v>55</v>
      </c>
      <c r="O24" s="69" t="s">
        <v>125</v>
      </c>
      <c r="P24" s="149">
        <v>45280</v>
      </c>
      <c r="Q24" s="149">
        <v>198250</v>
      </c>
      <c r="R24" s="149">
        <v>41500</v>
      </c>
      <c r="S24" s="149">
        <v>15190</v>
      </c>
      <c r="T24" s="149">
        <v>40800</v>
      </c>
      <c r="U24" s="156">
        <v>341020</v>
      </c>
      <c r="V24" s="165">
        <f t="shared" ref="V24:X24" si="47">Q10+V10</f>
        <v>44731</v>
      </c>
      <c r="W24" s="165">
        <f t="shared" si="47"/>
        <v>182890</v>
      </c>
      <c r="X24" s="165">
        <f t="shared" si="47"/>
        <v>52956</v>
      </c>
      <c r="Y24" s="165">
        <f t="shared" si="40"/>
        <v>17420</v>
      </c>
      <c r="Z24" s="165">
        <f t="shared" si="41"/>
        <v>29534</v>
      </c>
      <c r="AA24" s="166">
        <f t="shared" si="42"/>
        <v>0</v>
      </c>
      <c r="AB24" s="163">
        <f t="shared" si="34"/>
        <v>549</v>
      </c>
      <c r="AC24" s="163">
        <f t="shared" si="35"/>
        <v>15360</v>
      </c>
      <c r="AD24" s="163">
        <f t="shared" si="36"/>
        <v>-11456</v>
      </c>
      <c r="AE24" s="163">
        <f t="shared" si="37"/>
        <v>-2230</v>
      </c>
      <c r="AF24" s="163">
        <f t="shared" si="38"/>
        <v>11266</v>
      </c>
      <c r="AG24" s="163"/>
    </row>
    <row r="25" spans="1:33" ht="18" x14ac:dyDescent="0.25">
      <c r="A25" s="55" t="s">
        <v>37</v>
      </c>
      <c r="B25" s="40">
        <f>SUM(Details!B24:D24)</f>
        <v>0</v>
      </c>
      <c r="C25" s="40">
        <f>SUM(Details!E24:H24)</f>
        <v>23</v>
      </c>
      <c r="D25" s="40">
        <f>SUM(Details!I24:J24)</f>
        <v>0</v>
      </c>
      <c r="E25" s="40">
        <f>SUM(By_vaccine_type!$B25:$D25)</f>
        <v>23</v>
      </c>
      <c r="F25" s="40">
        <f>SUM(Details!K24:L24)</f>
        <v>1009</v>
      </c>
      <c r="G25" s="40">
        <f>SUM(Details!M24:P24)</f>
        <v>548</v>
      </c>
      <c r="H25" s="40">
        <f>Details!Q24+Details!S24+Details!T24+Details!U24</f>
        <v>20</v>
      </c>
      <c r="I25" s="40">
        <f>Details!R24</f>
        <v>0</v>
      </c>
      <c r="J25" s="40">
        <f>SUM(By_vaccine_type!$F25:$I25)</f>
        <v>1577</v>
      </c>
      <c r="K25" s="41">
        <f>Details!V24</f>
        <v>0</v>
      </c>
      <c r="L25" s="41">
        <f>SUM(Details!W24:W24)</f>
        <v>0</v>
      </c>
      <c r="M25" s="41">
        <f>Details!X24</f>
        <v>0</v>
      </c>
      <c r="O25" s="67" t="s">
        <v>126</v>
      </c>
      <c r="P25" s="149">
        <v>32290</v>
      </c>
      <c r="Q25" s="149">
        <v>155839</v>
      </c>
      <c r="R25" s="149">
        <v>83630</v>
      </c>
      <c r="S25" s="149">
        <v>15170</v>
      </c>
      <c r="T25" s="149">
        <v>42000</v>
      </c>
      <c r="U25" s="156">
        <v>328929</v>
      </c>
      <c r="V25" s="165">
        <f t="shared" ref="V25:X25" si="48">Q11+V11</f>
        <v>36221</v>
      </c>
      <c r="W25" s="165">
        <f t="shared" si="48"/>
        <v>139539</v>
      </c>
      <c r="X25" s="165">
        <f t="shared" si="48"/>
        <v>89478</v>
      </c>
      <c r="Y25" s="165">
        <f t="shared" si="40"/>
        <v>15253</v>
      </c>
      <c r="Z25" s="165">
        <f t="shared" si="41"/>
        <v>37893</v>
      </c>
      <c r="AA25" s="166">
        <f t="shared" si="42"/>
        <v>0</v>
      </c>
      <c r="AB25" s="163">
        <f t="shared" si="34"/>
        <v>-3931</v>
      </c>
      <c r="AC25" s="163">
        <f t="shared" si="35"/>
        <v>16300</v>
      </c>
      <c r="AD25" s="163">
        <f t="shared" si="36"/>
        <v>-5848</v>
      </c>
      <c r="AE25" s="163">
        <f t="shared" si="37"/>
        <v>-83</v>
      </c>
      <c r="AF25" s="163">
        <f t="shared" si="38"/>
        <v>4107</v>
      </c>
      <c r="AG25" s="163"/>
    </row>
    <row r="26" spans="1:33" ht="18" x14ac:dyDescent="0.25">
      <c r="A26" s="54" t="s">
        <v>38</v>
      </c>
      <c r="B26" s="38">
        <f>SUM(Details!B25:D25)</f>
        <v>780</v>
      </c>
      <c r="C26" s="38">
        <f>SUM(Details!E25:H25)</f>
        <v>530</v>
      </c>
      <c r="D26" s="38">
        <f>SUM(Details!I25:J25)</f>
        <v>0</v>
      </c>
      <c r="E26" s="38">
        <f>SUM(By_vaccine_type!$B26:$D26)</f>
        <v>1310</v>
      </c>
      <c r="F26" s="38">
        <f>SUM(Details!K25:L25)</f>
        <v>2825</v>
      </c>
      <c r="G26" s="38">
        <f>SUM(Details!M25:P25)</f>
        <v>794</v>
      </c>
      <c r="H26" s="38">
        <f>Details!Q25+Details!S25+Details!T25+Details!U25</f>
        <v>174</v>
      </c>
      <c r="I26" s="38">
        <f>Details!R25</f>
        <v>0</v>
      </c>
      <c r="J26" s="38">
        <f>SUM(By_vaccine_type!$F26:$I26)</f>
        <v>3793</v>
      </c>
      <c r="K26" s="39">
        <f>Details!V25</f>
        <v>0</v>
      </c>
      <c r="L26" s="39">
        <f>SUM(Details!W25:W25)</f>
        <v>0</v>
      </c>
      <c r="M26" s="39">
        <f>Details!X25</f>
        <v>379</v>
      </c>
      <c r="O26" s="69" t="s">
        <v>127</v>
      </c>
      <c r="P26" s="149">
        <v>28920</v>
      </c>
      <c r="Q26" s="149">
        <v>228541</v>
      </c>
      <c r="R26" s="149">
        <v>19200</v>
      </c>
      <c r="S26" s="149">
        <v>10725</v>
      </c>
      <c r="T26" s="149">
        <v>28800</v>
      </c>
      <c r="U26" s="156">
        <v>316186</v>
      </c>
      <c r="V26" s="165">
        <f t="shared" ref="V26:X26" si="49">Q12+V12</f>
        <v>63055</v>
      </c>
      <c r="W26" s="165">
        <f t="shared" si="49"/>
        <v>214690</v>
      </c>
      <c r="X26" s="165">
        <f t="shared" si="49"/>
        <v>14271</v>
      </c>
      <c r="Y26" s="165">
        <f t="shared" si="40"/>
        <v>11176</v>
      </c>
      <c r="Z26" s="165">
        <f t="shared" si="41"/>
        <v>22296</v>
      </c>
      <c r="AA26" s="166">
        <f t="shared" si="42"/>
        <v>0</v>
      </c>
      <c r="AB26" s="163">
        <f t="shared" si="34"/>
        <v>-34135</v>
      </c>
      <c r="AC26" s="163">
        <f t="shared" si="35"/>
        <v>13851</v>
      </c>
      <c r="AD26" s="163">
        <f t="shared" si="36"/>
        <v>4929</v>
      </c>
      <c r="AE26" s="163">
        <f t="shared" si="37"/>
        <v>-451</v>
      </c>
      <c r="AF26" s="163">
        <f t="shared" si="38"/>
        <v>6504</v>
      </c>
      <c r="AG26" s="163"/>
    </row>
    <row r="27" spans="1:33" ht="18" x14ac:dyDescent="0.25">
      <c r="A27" s="61" t="s">
        <v>39</v>
      </c>
      <c r="B27" s="62">
        <f>SUM(Details!B26:D26)</f>
        <v>10329</v>
      </c>
      <c r="C27" s="62">
        <f>SUM(Details!E26:H26)</f>
        <v>43324</v>
      </c>
      <c r="D27" s="62">
        <f>SUM(Details!I26:J26)</f>
        <v>4538</v>
      </c>
      <c r="E27" s="62">
        <f>SUM(By_vaccine_type!$B27:$D27)</f>
        <v>58191</v>
      </c>
      <c r="F27" s="62">
        <f>SUM(Details!K26:L26)</f>
        <v>9266</v>
      </c>
      <c r="G27" s="62">
        <f>SUM(Details!M26:P26)</f>
        <v>9639</v>
      </c>
      <c r="H27" s="62">
        <f>Details!Q26+Details!S26+Details!T26+Details!U26</f>
        <v>32788</v>
      </c>
      <c r="I27" s="62">
        <f>Details!R26</f>
        <v>3560</v>
      </c>
      <c r="J27" s="62">
        <f>SUM(By_vaccine_type!$F27:$I27)</f>
        <v>55253</v>
      </c>
      <c r="K27" s="63">
        <f>Details!V26</f>
        <v>0</v>
      </c>
      <c r="L27" s="63">
        <f>SUM(Details!W26:W26)</f>
        <v>0</v>
      </c>
      <c r="M27" s="63">
        <f>Details!X26</f>
        <v>9014</v>
      </c>
      <c r="O27" s="67" t="s">
        <v>128</v>
      </c>
      <c r="P27" s="149">
        <v>20770</v>
      </c>
      <c r="Q27" s="149">
        <v>110565</v>
      </c>
      <c r="R27" s="149">
        <v>11520</v>
      </c>
      <c r="S27" s="149">
        <v>6355</v>
      </c>
      <c r="T27" s="149">
        <v>16800</v>
      </c>
      <c r="U27" s="156">
        <v>166010</v>
      </c>
      <c r="V27" s="165">
        <f t="shared" ref="V27:X27" si="50">Q13+V13</f>
        <v>28252</v>
      </c>
      <c r="W27" s="165">
        <f t="shared" si="50"/>
        <v>109307</v>
      </c>
      <c r="X27" s="165">
        <f t="shared" si="50"/>
        <v>5107</v>
      </c>
      <c r="Y27" s="165">
        <f t="shared" si="40"/>
        <v>6471</v>
      </c>
      <c r="Z27" s="165">
        <f t="shared" si="41"/>
        <v>9730</v>
      </c>
      <c r="AA27" s="166">
        <f t="shared" si="42"/>
        <v>0</v>
      </c>
      <c r="AB27" s="163">
        <f t="shared" si="34"/>
        <v>-7482</v>
      </c>
      <c r="AC27" s="163">
        <f t="shared" si="35"/>
        <v>1258</v>
      </c>
      <c r="AD27" s="163">
        <f t="shared" si="36"/>
        <v>6413</v>
      </c>
      <c r="AE27" s="163">
        <f t="shared" si="37"/>
        <v>-116</v>
      </c>
      <c r="AF27" s="163">
        <f t="shared" si="38"/>
        <v>7070</v>
      </c>
      <c r="AG27" s="163"/>
    </row>
    <row r="28" spans="1:33" ht="18.75" thickBot="1" x14ac:dyDescent="0.3">
      <c r="A28" s="54" t="s">
        <v>40</v>
      </c>
      <c r="B28" s="38">
        <f>SUM(Details!B27:D27)</f>
        <v>1056</v>
      </c>
      <c r="C28" s="38">
        <f>SUM(Details!E27:H27)</f>
        <v>5013</v>
      </c>
      <c r="D28" s="38">
        <f>SUM(Details!I27:J27)</f>
        <v>1193</v>
      </c>
      <c r="E28" s="38">
        <f>SUM(By_vaccine_type!$B28:$D28)</f>
        <v>7262</v>
      </c>
      <c r="F28" s="38">
        <f>SUM(Details!K27:L27)</f>
        <v>666</v>
      </c>
      <c r="G28" s="38">
        <f>SUM(Details!M27:P27)</f>
        <v>1651</v>
      </c>
      <c r="H28" s="38">
        <f>Details!Q27+Details!S27+Details!T27+Details!U27</f>
        <v>2733</v>
      </c>
      <c r="I28" s="38">
        <f>Details!R27</f>
        <v>872</v>
      </c>
      <c r="J28" s="38">
        <f>SUM(By_vaccine_type!$F28:$I28)</f>
        <v>5922</v>
      </c>
      <c r="K28" s="39">
        <f>Details!V27</f>
        <v>0</v>
      </c>
      <c r="L28" s="39">
        <f>SUM(Details!W27:W27)</f>
        <v>0</v>
      </c>
      <c r="M28" s="39">
        <f>Details!X27</f>
        <v>0</v>
      </c>
      <c r="O28" s="71" t="s">
        <v>129</v>
      </c>
      <c r="P28" s="151">
        <v>31620</v>
      </c>
      <c r="Q28" s="151">
        <v>193394</v>
      </c>
      <c r="R28" s="151">
        <v>20000</v>
      </c>
      <c r="S28" s="151">
        <v>12110</v>
      </c>
      <c r="T28" s="152"/>
      <c r="U28" s="157">
        <v>257124</v>
      </c>
      <c r="V28" s="165">
        <f t="shared" ref="V28:X28" si="51">Q14+V14</f>
        <v>39572</v>
      </c>
      <c r="W28" s="165">
        <f t="shared" si="51"/>
        <v>154362</v>
      </c>
      <c r="X28" s="165">
        <f t="shared" si="51"/>
        <v>12309</v>
      </c>
      <c r="Y28" s="165">
        <f t="shared" si="40"/>
        <v>13708</v>
      </c>
      <c r="Z28" s="165">
        <f t="shared" si="41"/>
        <v>0</v>
      </c>
      <c r="AA28" s="166">
        <f t="shared" si="42"/>
        <v>2089</v>
      </c>
      <c r="AB28" s="163">
        <f t="shared" si="34"/>
        <v>-7952</v>
      </c>
      <c r="AC28" s="163">
        <f t="shared" si="35"/>
        <v>39032</v>
      </c>
      <c r="AD28" s="163">
        <f t="shared" si="36"/>
        <v>7691</v>
      </c>
      <c r="AE28" s="163">
        <f t="shared" si="37"/>
        <v>-1598</v>
      </c>
      <c r="AF28" s="163">
        <f t="shared" si="38"/>
        <v>0</v>
      </c>
      <c r="AG28" s="163"/>
    </row>
    <row r="29" spans="1:33" ht="15.75" thickTop="1" x14ac:dyDescent="0.25">
      <c r="A29" s="55" t="s">
        <v>41</v>
      </c>
      <c r="B29" s="40">
        <f>SUM(Details!B28:D28)</f>
        <v>1789</v>
      </c>
      <c r="C29" s="40">
        <f>SUM(Details!E28:H28)</f>
        <v>6616</v>
      </c>
      <c r="D29" s="40">
        <f>SUM(Details!I28:J28)</f>
        <v>530</v>
      </c>
      <c r="E29" s="40">
        <f>SUM(By_vaccine_type!$B29:$D29)</f>
        <v>8935</v>
      </c>
      <c r="F29" s="40">
        <f>SUM(Details!K28:L28)</f>
        <v>701</v>
      </c>
      <c r="G29" s="40">
        <f>SUM(Details!M28:P28)</f>
        <v>2635</v>
      </c>
      <c r="H29" s="40">
        <f>Details!Q28+Details!S28+Details!T28+Details!U28</f>
        <v>2761</v>
      </c>
      <c r="I29" s="40">
        <f>Details!R28</f>
        <v>2</v>
      </c>
      <c r="J29" s="40">
        <f>SUM(By_vaccine_type!$F29:$I29)</f>
        <v>6099</v>
      </c>
      <c r="K29" s="41">
        <f>Details!V28</f>
        <v>0</v>
      </c>
      <c r="L29" s="41">
        <f>SUM(Details!W28:W28)</f>
        <v>0</v>
      </c>
      <c r="M29" s="41">
        <f>Details!X28</f>
        <v>0</v>
      </c>
    </row>
    <row r="30" spans="1:33" x14ac:dyDescent="0.25">
      <c r="A30" s="54" t="s">
        <v>42</v>
      </c>
      <c r="B30" s="38">
        <f>SUM(Details!B29:D29)</f>
        <v>804</v>
      </c>
      <c r="C30" s="38">
        <f>SUM(Details!E29:H29)</f>
        <v>2339</v>
      </c>
      <c r="D30" s="38">
        <f>SUM(Details!I29:J29)</f>
        <v>0</v>
      </c>
      <c r="E30" s="38">
        <f>SUM(By_vaccine_type!$B30:$D30)</f>
        <v>3143</v>
      </c>
      <c r="F30" s="38">
        <f>SUM(Details!K29:L29)</f>
        <v>4619</v>
      </c>
      <c r="G30" s="38">
        <f>SUM(Details!M29:P29)</f>
        <v>130</v>
      </c>
      <c r="H30" s="38">
        <f>Details!Q29+Details!S29+Details!T29+Details!U29</f>
        <v>1336</v>
      </c>
      <c r="I30" s="38">
        <f>Details!R29</f>
        <v>790</v>
      </c>
      <c r="J30" s="38">
        <f>SUM(By_vaccine_type!$F30:$I30)</f>
        <v>6875</v>
      </c>
      <c r="K30" s="39">
        <f>Details!V29</f>
        <v>0</v>
      </c>
      <c r="L30" s="39">
        <f>SUM(Details!W29:W29)</f>
        <v>0</v>
      </c>
      <c r="M30" s="39">
        <f>Details!X29</f>
        <v>1159</v>
      </c>
    </row>
    <row r="31" spans="1:33" x14ac:dyDescent="0.25">
      <c r="A31" s="55" t="s">
        <v>43</v>
      </c>
      <c r="B31" s="40">
        <f>SUM(Details!B30:D30)</f>
        <v>1131</v>
      </c>
      <c r="C31" s="40">
        <f>SUM(Details!E30:H30)</f>
        <v>7673</v>
      </c>
      <c r="D31" s="40">
        <f>SUM(Details!I30:J30)</f>
        <v>485</v>
      </c>
      <c r="E31" s="40">
        <f>SUM(By_vaccine_type!$B31:$D31)</f>
        <v>9289</v>
      </c>
      <c r="F31" s="40">
        <f>SUM(Details!K30:L30)</f>
        <v>846</v>
      </c>
      <c r="G31" s="40">
        <f>SUM(Details!M30:P30)</f>
        <v>1130</v>
      </c>
      <c r="H31" s="40">
        <f>Details!Q30+Details!S30+Details!T30+Details!U30</f>
        <v>6957</v>
      </c>
      <c r="I31" s="40">
        <f>Details!R30</f>
        <v>371</v>
      </c>
      <c r="J31" s="40">
        <f>SUM(By_vaccine_type!$F31:$I31)</f>
        <v>9304</v>
      </c>
      <c r="K31" s="41">
        <f>Details!V30</f>
        <v>0</v>
      </c>
      <c r="L31" s="41">
        <f>SUM(Details!W30:W30)</f>
        <v>0</v>
      </c>
      <c r="M31" s="41">
        <f>Details!X30</f>
        <v>1893</v>
      </c>
    </row>
    <row r="32" spans="1:33" x14ac:dyDescent="0.25">
      <c r="A32" s="54" t="s">
        <v>44</v>
      </c>
      <c r="B32" s="38">
        <f>SUM(Details!B31:D31)</f>
        <v>978</v>
      </c>
      <c r="C32" s="38">
        <f>SUM(Details!E31:H31)</f>
        <v>6298</v>
      </c>
      <c r="D32" s="38">
        <f>SUM(Details!I31:J31)</f>
        <v>483</v>
      </c>
      <c r="E32" s="38">
        <f>SUM(By_vaccine_type!$B32:$D32)</f>
        <v>7759</v>
      </c>
      <c r="F32" s="38">
        <f>SUM(Details!K31:L31)</f>
        <v>693</v>
      </c>
      <c r="G32" s="38">
        <f>SUM(Details!M31:P31)</f>
        <v>945</v>
      </c>
      <c r="H32" s="38">
        <f>Details!Q31+Details!S31+Details!T31+Details!U31</f>
        <v>5644</v>
      </c>
      <c r="I32" s="38">
        <f>Details!R31</f>
        <v>510</v>
      </c>
      <c r="J32" s="38">
        <f>SUM(By_vaccine_type!$F32:$I32)</f>
        <v>7792</v>
      </c>
      <c r="K32" s="39">
        <f>Details!V31</f>
        <v>0</v>
      </c>
      <c r="L32" s="39">
        <f>SUM(Details!W31:W31)</f>
        <v>0</v>
      </c>
      <c r="M32" s="39">
        <f>Details!X31</f>
        <v>1343</v>
      </c>
    </row>
    <row r="33" spans="1:13" x14ac:dyDescent="0.25">
      <c r="A33" s="55" t="s">
        <v>45</v>
      </c>
      <c r="B33" s="40">
        <f>SUM(Details!B32:D32)</f>
        <v>4571</v>
      </c>
      <c r="C33" s="40">
        <f>SUM(Details!E32:H32)</f>
        <v>15385</v>
      </c>
      <c r="D33" s="40">
        <f>SUM(Details!I32:J32)</f>
        <v>1847</v>
      </c>
      <c r="E33" s="40">
        <f>SUM(By_vaccine_type!$B33:$D33)</f>
        <v>21803</v>
      </c>
      <c r="F33" s="40">
        <f>SUM(Details!K32:L32)</f>
        <v>1741</v>
      </c>
      <c r="G33" s="40">
        <f>SUM(Details!M32:P32)</f>
        <v>3148</v>
      </c>
      <c r="H33" s="40">
        <f>Details!Q32+Details!S32+Details!T32+Details!U32</f>
        <v>13357</v>
      </c>
      <c r="I33" s="40">
        <f>Details!R32</f>
        <v>1015</v>
      </c>
      <c r="J33" s="40">
        <f>SUM(By_vaccine_type!$F33:$I33)</f>
        <v>19261</v>
      </c>
      <c r="K33" s="41">
        <f>Details!V32</f>
        <v>0</v>
      </c>
      <c r="L33" s="41">
        <f>SUM(Details!W32:W32)</f>
        <v>0</v>
      </c>
      <c r="M33" s="41">
        <f>Details!X32</f>
        <v>4619</v>
      </c>
    </row>
    <row r="34" spans="1:13" x14ac:dyDescent="0.25">
      <c r="A34" s="58" t="s">
        <v>46</v>
      </c>
      <c r="B34" s="59">
        <f>SUM(Details!B33:D33)</f>
        <v>51033</v>
      </c>
      <c r="C34" s="59">
        <f>SUM(Details!E33:H33)</f>
        <v>282507</v>
      </c>
      <c r="D34" s="59">
        <f>SUM(Details!I33:J33)</f>
        <v>16908</v>
      </c>
      <c r="E34" s="59">
        <f>SUM(By_vaccine_type!$B34:$D34)</f>
        <v>350448</v>
      </c>
      <c r="F34" s="59">
        <f>SUM(Details!K33:L33)</f>
        <v>31678</v>
      </c>
      <c r="G34" s="59">
        <f>SUM(Details!M33:P33)</f>
        <v>57874</v>
      </c>
      <c r="H34" s="59">
        <f>Details!Q33+Details!S33+Details!T33+Details!U33</f>
        <v>301288</v>
      </c>
      <c r="I34" s="59">
        <f>Details!R33</f>
        <v>4568</v>
      </c>
      <c r="J34" s="59">
        <f>SUM(By_vaccine_type!$F34:$I34)</f>
        <v>395408</v>
      </c>
      <c r="K34" s="60">
        <f>Details!V33</f>
        <v>2293</v>
      </c>
      <c r="L34" s="60">
        <f>SUM(Details!W33:W33)</f>
        <v>2066</v>
      </c>
      <c r="M34" s="60">
        <f>Details!X33</f>
        <v>0</v>
      </c>
    </row>
    <row r="35" spans="1:13" x14ac:dyDescent="0.25">
      <c r="A35" s="55" t="s">
        <v>47</v>
      </c>
      <c r="B35" s="40">
        <f>SUM(Details!B34:D34)</f>
        <v>1642</v>
      </c>
      <c r="C35" s="40">
        <f>SUM(Details!E34:H34)</f>
        <v>7185</v>
      </c>
      <c r="D35" s="40">
        <f>SUM(Details!I34:J34)</f>
        <v>0</v>
      </c>
      <c r="E35" s="40">
        <f>SUM(By_vaccine_type!$B35:$D35)</f>
        <v>8827</v>
      </c>
      <c r="F35" s="40">
        <f>SUM(Details!K34:L34)</f>
        <v>4537</v>
      </c>
      <c r="G35" s="40">
        <f>SUM(Details!M34:P34)</f>
        <v>1854</v>
      </c>
      <c r="H35" s="40">
        <f>Details!Q34+Details!S34+Details!T34+Details!U34</f>
        <v>5572</v>
      </c>
      <c r="I35" s="40">
        <f>Details!R34</f>
        <v>2875</v>
      </c>
      <c r="J35" s="40">
        <f>SUM(By_vaccine_type!$F35:$I35)</f>
        <v>14838</v>
      </c>
      <c r="K35" s="41">
        <f>Details!V34</f>
        <v>0</v>
      </c>
      <c r="L35" s="41">
        <f>SUM(Details!W34:W34)</f>
        <v>0</v>
      </c>
      <c r="M35" s="41">
        <f>Details!X34</f>
        <v>0</v>
      </c>
    </row>
    <row r="36" spans="1:13" x14ac:dyDescent="0.25">
      <c r="A36" s="54" t="s">
        <v>48</v>
      </c>
      <c r="B36" s="38">
        <f>SUM(Details!B35:D35)</f>
        <v>1551</v>
      </c>
      <c r="C36" s="38">
        <f>SUM(Details!E35:H35)</f>
        <v>10774</v>
      </c>
      <c r="D36" s="38">
        <f>SUM(Details!I35:J35)</f>
        <v>561</v>
      </c>
      <c r="E36" s="38">
        <f>SUM(By_vaccine_type!$B36:$D36)</f>
        <v>12886</v>
      </c>
      <c r="F36" s="38">
        <f>SUM(Details!K35:L35)</f>
        <v>3527</v>
      </c>
      <c r="G36" s="38">
        <f>SUM(Details!M35:P35)</f>
        <v>1626</v>
      </c>
      <c r="H36" s="38">
        <f>Details!Q35+Details!S35+Details!T35+Details!U35</f>
        <v>11962</v>
      </c>
      <c r="I36" s="38">
        <f>Details!R35</f>
        <v>285</v>
      </c>
      <c r="J36" s="38">
        <f>SUM(By_vaccine_type!$F36:$I36)</f>
        <v>17400</v>
      </c>
      <c r="K36" s="39">
        <f>Details!V35</f>
        <v>0</v>
      </c>
      <c r="L36" s="39">
        <f>SUM(Details!W35:W35)</f>
        <v>0</v>
      </c>
      <c r="M36" s="39">
        <f>Details!X35</f>
        <v>0</v>
      </c>
    </row>
    <row r="37" spans="1:13" x14ac:dyDescent="0.25">
      <c r="A37" s="55" t="s">
        <v>49</v>
      </c>
      <c r="B37" s="40">
        <f>SUM(Details!B36:D36)</f>
        <v>1595</v>
      </c>
      <c r="C37" s="40">
        <f>SUM(Details!E36:H36)</f>
        <v>9237</v>
      </c>
      <c r="D37" s="40">
        <f>SUM(Details!I36:J36)</f>
        <v>500</v>
      </c>
      <c r="E37" s="40">
        <f>SUM(By_vaccine_type!$B37:$D37)</f>
        <v>11332</v>
      </c>
      <c r="F37" s="40">
        <f>SUM(Details!K36:L36)</f>
        <v>1793</v>
      </c>
      <c r="G37" s="40">
        <f>SUM(Details!M36:P36)</f>
        <v>1964</v>
      </c>
      <c r="H37" s="40">
        <f>Details!Q36+Details!S36+Details!T36+Details!U36</f>
        <v>8577</v>
      </c>
      <c r="I37" s="40">
        <f>Details!R36</f>
        <v>98</v>
      </c>
      <c r="J37" s="40">
        <f>SUM(By_vaccine_type!$F37:$I37)</f>
        <v>12432</v>
      </c>
      <c r="K37" s="41">
        <f>Details!V36</f>
        <v>0</v>
      </c>
      <c r="L37" s="41">
        <f>SUM(Details!W36:W36)</f>
        <v>0</v>
      </c>
      <c r="M37" s="41">
        <f>Details!X36</f>
        <v>0</v>
      </c>
    </row>
    <row r="38" spans="1:13" x14ac:dyDescent="0.25">
      <c r="A38" s="54" t="s">
        <v>50</v>
      </c>
      <c r="B38" s="38">
        <f>SUM(Details!B37:D37)</f>
        <v>45377</v>
      </c>
      <c r="C38" s="38">
        <f>SUM(Details!E37:H37)</f>
        <v>245824</v>
      </c>
      <c r="D38" s="38">
        <f>SUM(Details!I37:J37)</f>
        <v>15624</v>
      </c>
      <c r="E38" s="38">
        <f>SUM(By_vaccine_type!$B38:$D38)</f>
        <v>306825</v>
      </c>
      <c r="F38" s="38">
        <f>SUM(Details!K37:L37)</f>
        <v>19419</v>
      </c>
      <c r="G38" s="38">
        <f>SUM(Details!M37:P37)</f>
        <v>52297</v>
      </c>
      <c r="H38" s="38">
        <f>Details!Q37+Details!S37+Details!T37+Details!U37</f>
        <v>267121</v>
      </c>
      <c r="I38" s="38">
        <f>Details!R37</f>
        <v>413</v>
      </c>
      <c r="J38" s="38">
        <f>SUM(By_vaccine_type!$F38:$I38)</f>
        <v>339250</v>
      </c>
      <c r="K38" s="39">
        <f>Details!V37</f>
        <v>2293</v>
      </c>
      <c r="L38" s="39">
        <f>SUM(Details!W37:W37)</f>
        <v>2066</v>
      </c>
      <c r="M38" s="39">
        <f>Details!X37</f>
        <v>0</v>
      </c>
    </row>
    <row r="39" spans="1:13" x14ac:dyDescent="0.25">
      <c r="A39" s="55" t="s">
        <v>51</v>
      </c>
      <c r="B39" s="40">
        <f>SUM(Details!B38:D38)</f>
        <v>868</v>
      </c>
      <c r="C39" s="40">
        <f>SUM(Details!E38:H38)</f>
        <v>9487</v>
      </c>
      <c r="D39" s="40">
        <f>SUM(Details!I38:J38)</f>
        <v>223</v>
      </c>
      <c r="E39" s="40">
        <f>SUM(By_vaccine_type!$B39:$D39)</f>
        <v>10578</v>
      </c>
      <c r="F39" s="40">
        <f>SUM(Details!K38:L38)</f>
        <v>2402</v>
      </c>
      <c r="G39" s="40">
        <f>SUM(Details!M38:P38)</f>
        <v>133</v>
      </c>
      <c r="H39" s="40">
        <f>Details!Q38+Details!S38+Details!T38+Details!U38</f>
        <v>8056</v>
      </c>
      <c r="I39" s="40">
        <f>Details!R38</f>
        <v>897</v>
      </c>
      <c r="J39" s="40">
        <f>SUM(By_vaccine_type!$F39:$I39)</f>
        <v>11488</v>
      </c>
      <c r="K39" s="41">
        <f>Details!V38</f>
        <v>0</v>
      </c>
      <c r="L39" s="41">
        <f>SUM(Details!W38:W38)</f>
        <v>0</v>
      </c>
      <c r="M39" s="41">
        <f>Details!X38</f>
        <v>0</v>
      </c>
    </row>
    <row r="40" spans="1:13" x14ac:dyDescent="0.25">
      <c r="A40" s="58" t="s">
        <v>52</v>
      </c>
      <c r="B40" s="59">
        <f>SUM(Details!B39:D39)</f>
        <v>22093</v>
      </c>
      <c r="C40" s="59">
        <f>SUM(Details!E39:H39)</f>
        <v>67840</v>
      </c>
      <c r="D40" s="59">
        <f>SUM(Details!I39:J39)</f>
        <v>6535</v>
      </c>
      <c r="E40" s="59">
        <f>SUM(By_vaccine_type!$B40:$D40)</f>
        <v>96468</v>
      </c>
      <c r="F40" s="59">
        <f>SUM(Details!K39:L39)</f>
        <v>13379</v>
      </c>
      <c r="G40" s="59">
        <f>SUM(Details!M39:P39)</f>
        <v>16772</v>
      </c>
      <c r="H40" s="59">
        <f>Details!Q39+Details!S39+Details!T39+Details!U39</f>
        <v>50590</v>
      </c>
      <c r="I40" s="59">
        <f>Details!R39</f>
        <v>7061</v>
      </c>
      <c r="J40" s="59">
        <f>SUM(By_vaccine_type!$F40:$I40)</f>
        <v>87802</v>
      </c>
      <c r="K40" s="60">
        <f>Details!V39</f>
        <v>0</v>
      </c>
      <c r="L40" s="60">
        <f>SUM(Details!W39:W39)</f>
        <v>0</v>
      </c>
      <c r="M40" s="60">
        <f>Details!X39</f>
        <v>15324</v>
      </c>
    </row>
    <row r="41" spans="1:13" x14ac:dyDescent="0.25">
      <c r="A41" s="55" t="s">
        <v>53</v>
      </c>
      <c r="B41" s="40">
        <f>SUM(Details!B40:D40)</f>
        <v>3567</v>
      </c>
      <c r="C41" s="40">
        <f>SUM(Details!E40:H40)</f>
        <v>7068</v>
      </c>
      <c r="D41" s="40">
        <f>SUM(Details!I40:J40)</f>
        <v>67</v>
      </c>
      <c r="E41" s="40">
        <f>SUM(By_vaccine_type!$B41:$D41)</f>
        <v>10702</v>
      </c>
      <c r="F41" s="40">
        <f>SUM(Details!K40:L40)</f>
        <v>814</v>
      </c>
      <c r="G41" s="40">
        <f>SUM(Details!M40:P40)</f>
        <v>1330</v>
      </c>
      <c r="H41" s="40">
        <f>Details!Q40+Details!S40+Details!T40+Details!U40</f>
        <v>5643</v>
      </c>
      <c r="I41" s="40">
        <f>Details!R40</f>
        <v>128</v>
      </c>
      <c r="J41" s="40">
        <f>SUM(By_vaccine_type!$F41:$I41)</f>
        <v>7915</v>
      </c>
      <c r="K41" s="41">
        <f>Details!V40</f>
        <v>0</v>
      </c>
      <c r="L41" s="41">
        <f>SUM(Details!W40:W40)</f>
        <v>0</v>
      </c>
      <c r="M41" s="41">
        <f>Details!X40</f>
        <v>1295</v>
      </c>
    </row>
    <row r="42" spans="1:13" x14ac:dyDescent="0.25">
      <c r="A42" s="54" t="s">
        <v>54</v>
      </c>
      <c r="B42" s="38">
        <f>SUM(Details!B41:D41)</f>
        <v>1798</v>
      </c>
      <c r="C42" s="38">
        <f>SUM(Details!E41:H41)</f>
        <v>5932</v>
      </c>
      <c r="D42" s="38">
        <f>SUM(Details!I41:J41)</f>
        <v>431</v>
      </c>
      <c r="E42" s="38">
        <f>SUM(By_vaccine_type!$B42:$D42)</f>
        <v>8161</v>
      </c>
      <c r="F42" s="38">
        <f>SUM(Details!K41:L41)</f>
        <v>2423</v>
      </c>
      <c r="G42" s="38">
        <f>SUM(Details!M41:P41)</f>
        <v>1766</v>
      </c>
      <c r="H42" s="38">
        <f>Details!Q41+Details!S41+Details!T41+Details!U41</f>
        <v>5256</v>
      </c>
      <c r="I42" s="38">
        <f>Details!R41</f>
        <v>155</v>
      </c>
      <c r="J42" s="38">
        <f>SUM(By_vaccine_type!$F42:$I42)</f>
        <v>9600</v>
      </c>
      <c r="K42" s="39">
        <f>Details!V41</f>
        <v>0</v>
      </c>
      <c r="L42" s="39">
        <f>SUM(Details!W41:W41)</f>
        <v>0</v>
      </c>
      <c r="M42" s="39">
        <f>Details!X41</f>
        <v>1604</v>
      </c>
    </row>
    <row r="43" spans="1:13" x14ac:dyDescent="0.25">
      <c r="A43" s="55" t="s">
        <v>55</v>
      </c>
      <c r="B43" s="40">
        <f>SUM(Details!B42:D42)</f>
        <v>1113</v>
      </c>
      <c r="C43" s="40">
        <f>SUM(Details!E42:H42)</f>
        <v>2724</v>
      </c>
      <c r="D43" s="40">
        <f>SUM(Details!I42:J42)</f>
        <v>1259</v>
      </c>
      <c r="E43" s="40">
        <f>SUM(By_vaccine_type!$B43:$D43)</f>
        <v>5096</v>
      </c>
      <c r="F43" s="40">
        <f>SUM(Details!K42:L42)</f>
        <v>1972</v>
      </c>
      <c r="G43" s="40">
        <f>SUM(Details!M42:P42)</f>
        <v>238</v>
      </c>
      <c r="H43" s="40">
        <f>Details!Q42+Details!S42+Details!T42+Details!U42</f>
        <v>1703</v>
      </c>
      <c r="I43" s="40">
        <f>Details!R42</f>
        <v>1979</v>
      </c>
      <c r="J43" s="40">
        <f>SUM(By_vaccine_type!$F43:$I43)</f>
        <v>5892</v>
      </c>
      <c r="K43" s="41">
        <f>Details!V42</f>
        <v>0</v>
      </c>
      <c r="L43" s="41">
        <f>SUM(Details!W42:W42)</f>
        <v>0</v>
      </c>
      <c r="M43" s="41">
        <f>Details!X42</f>
        <v>557</v>
      </c>
    </row>
    <row r="44" spans="1:13" x14ac:dyDescent="0.25">
      <c r="A44" s="54" t="s">
        <v>56</v>
      </c>
      <c r="B44" s="38">
        <f>SUM(Details!B43:D43)</f>
        <v>1905</v>
      </c>
      <c r="C44" s="38">
        <f>SUM(Details!E43:H43)</f>
        <v>9600</v>
      </c>
      <c r="D44" s="38">
        <f>SUM(Details!I43:J43)</f>
        <v>876</v>
      </c>
      <c r="E44" s="38">
        <f>SUM(By_vaccine_type!$B44:$D44)</f>
        <v>12381</v>
      </c>
      <c r="F44" s="38">
        <f>SUM(Details!K43:L43)</f>
        <v>1121</v>
      </c>
      <c r="G44" s="38">
        <f>SUM(Details!M43:P43)</f>
        <v>2397</v>
      </c>
      <c r="H44" s="38">
        <f>Details!Q43+Details!S43+Details!T43+Details!U43</f>
        <v>4830</v>
      </c>
      <c r="I44" s="38">
        <f>Details!R43</f>
        <v>547</v>
      </c>
      <c r="J44" s="38">
        <f>SUM(By_vaccine_type!$F44:$I44)</f>
        <v>8895</v>
      </c>
      <c r="K44" s="39">
        <f>Details!V43</f>
        <v>0</v>
      </c>
      <c r="L44" s="39">
        <f>SUM(Details!W43:W43)</f>
        <v>0</v>
      </c>
      <c r="M44" s="39">
        <f>Details!X43</f>
        <v>2156</v>
      </c>
    </row>
    <row r="45" spans="1:13" x14ac:dyDescent="0.25">
      <c r="A45" s="55" t="s">
        <v>57</v>
      </c>
      <c r="B45" s="40">
        <f>SUM(Details!B44:D44)</f>
        <v>7490</v>
      </c>
      <c r="C45" s="40">
        <f>SUM(Details!E44:H44)</f>
        <v>15636</v>
      </c>
      <c r="D45" s="40">
        <f>SUM(Details!I44:J44)</f>
        <v>3221</v>
      </c>
      <c r="E45" s="40">
        <f>SUM(By_vaccine_type!$B45:$D45)</f>
        <v>26347</v>
      </c>
      <c r="F45" s="40">
        <f>SUM(Details!K44:L44)</f>
        <v>4600</v>
      </c>
      <c r="G45" s="40">
        <f>SUM(Details!M44:P44)</f>
        <v>6953</v>
      </c>
      <c r="H45" s="40">
        <f>Details!Q44+Details!S44+Details!T44+Details!U44</f>
        <v>13571</v>
      </c>
      <c r="I45" s="40">
        <f>Details!R44</f>
        <v>1124</v>
      </c>
      <c r="J45" s="40">
        <f>SUM(By_vaccine_type!$F45:$I45)</f>
        <v>26248</v>
      </c>
      <c r="K45" s="41">
        <f>Details!V44</f>
        <v>0</v>
      </c>
      <c r="L45" s="41">
        <f>SUM(Details!W44:W44)</f>
        <v>0</v>
      </c>
      <c r="M45" s="41">
        <f>Details!X44</f>
        <v>4248</v>
      </c>
    </row>
    <row r="46" spans="1:13" x14ac:dyDescent="0.25">
      <c r="A46" s="54" t="s">
        <v>58</v>
      </c>
      <c r="B46" s="38">
        <f>SUM(Details!B45:D45)</f>
        <v>3652</v>
      </c>
      <c r="C46" s="38">
        <f>SUM(Details!E45:H45)</f>
        <v>12862</v>
      </c>
      <c r="D46" s="38">
        <f>SUM(Details!I45:J45)</f>
        <v>0</v>
      </c>
      <c r="E46" s="38">
        <f>SUM(By_vaccine_type!$B46:$D46)</f>
        <v>16514</v>
      </c>
      <c r="F46" s="38">
        <f>SUM(Details!K45:L45)</f>
        <v>1187</v>
      </c>
      <c r="G46" s="38">
        <f>SUM(Details!M45:P45)</f>
        <v>2343</v>
      </c>
      <c r="H46" s="38">
        <f>Details!Q45+Details!S45+Details!T45+Details!U45</f>
        <v>11432</v>
      </c>
      <c r="I46" s="38">
        <f>Details!R45</f>
        <v>691</v>
      </c>
      <c r="J46" s="38">
        <f>SUM(By_vaccine_type!$F46:$I46)</f>
        <v>15653</v>
      </c>
      <c r="K46" s="39">
        <f>Details!V45</f>
        <v>0</v>
      </c>
      <c r="L46" s="39">
        <f>SUM(Details!W45:W45)</f>
        <v>0</v>
      </c>
      <c r="M46" s="39">
        <f>Details!X45</f>
        <v>3011</v>
      </c>
    </row>
    <row r="47" spans="1:13" x14ac:dyDescent="0.25">
      <c r="A47" s="55" t="s">
        <v>59</v>
      </c>
      <c r="B47" s="40">
        <f>SUM(Details!B46:D46)</f>
        <v>1639</v>
      </c>
      <c r="C47" s="40">
        <f>SUM(Details!E46:H46)</f>
        <v>11589</v>
      </c>
      <c r="D47" s="40">
        <f>SUM(Details!I46:J46)</f>
        <v>493</v>
      </c>
      <c r="E47" s="40">
        <f>SUM(By_vaccine_type!$B47:$D47)</f>
        <v>13721</v>
      </c>
      <c r="F47" s="40">
        <f>SUM(Details!K46:L46)</f>
        <v>800</v>
      </c>
      <c r="G47" s="40">
        <f>SUM(Details!M46:P46)</f>
        <v>1745</v>
      </c>
      <c r="H47" s="40">
        <f>Details!Q46+Details!S46+Details!T46+Details!U46</f>
        <v>5823</v>
      </c>
      <c r="I47" s="40">
        <f>Details!R46</f>
        <v>1330</v>
      </c>
      <c r="J47" s="40">
        <f>SUM(By_vaccine_type!$F47:$I47)</f>
        <v>9698</v>
      </c>
      <c r="K47" s="41">
        <f>Details!V46</f>
        <v>0</v>
      </c>
      <c r="L47" s="41">
        <f>SUM(Details!W46:W46)</f>
        <v>0</v>
      </c>
      <c r="M47" s="41">
        <f>Details!X46</f>
        <v>1811</v>
      </c>
    </row>
    <row r="48" spans="1:13" x14ac:dyDescent="0.25">
      <c r="A48" s="54" t="s">
        <v>60</v>
      </c>
      <c r="B48" s="38">
        <f>SUM(Details!B47:D47)</f>
        <v>929</v>
      </c>
      <c r="C48" s="38">
        <f>SUM(Details!E47:H47)</f>
        <v>2429</v>
      </c>
      <c r="D48" s="38">
        <f>SUM(Details!I47:J47)</f>
        <v>188</v>
      </c>
      <c r="E48" s="38">
        <f>SUM(By_vaccine_type!$B48:$D48)</f>
        <v>3546</v>
      </c>
      <c r="F48" s="38">
        <f>SUM(Details!K47:L47)</f>
        <v>462</v>
      </c>
      <c r="G48" s="38">
        <f>SUM(Details!M47:P47)</f>
        <v>0</v>
      </c>
      <c r="H48" s="38">
        <f>Details!Q47+Details!S47+Details!T47+Details!U47</f>
        <v>2332</v>
      </c>
      <c r="I48" s="38">
        <f>Details!R47</f>
        <v>1107</v>
      </c>
      <c r="J48" s="38">
        <f>SUM(By_vaccine_type!$F48:$I48)</f>
        <v>3901</v>
      </c>
      <c r="K48" s="39">
        <f>Details!V47</f>
        <v>0</v>
      </c>
      <c r="L48" s="39">
        <f>SUM(Details!W47:W47)</f>
        <v>0</v>
      </c>
      <c r="M48" s="39">
        <f>Details!X47</f>
        <v>642</v>
      </c>
    </row>
    <row r="49" spans="1:13" x14ac:dyDescent="0.25">
      <c r="A49" s="61" t="s">
        <v>61</v>
      </c>
      <c r="B49" s="62">
        <f>SUM(Details!B48:D48)</f>
        <v>23293</v>
      </c>
      <c r="C49" s="62">
        <f>SUM(Details!E48:H48)</f>
        <v>106901</v>
      </c>
      <c r="D49" s="62">
        <f>SUM(Details!I48:J48)</f>
        <v>44787</v>
      </c>
      <c r="E49" s="62">
        <f>SUM(By_vaccine_type!$B49:$D49)</f>
        <v>174981</v>
      </c>
      <c r="F49" s="62">
        <f>SUM(Details!K48:L48)</f>
        <v>17420</v>
      </c>
      <c r="G49" s="62">
        <f>SUM(Details!M48:P48)</f>
        <v>21438</v>
      </c>
      <c r="H49" s="62">
        <f>Details!Q48+Details!S48+Details!T48+Details!U48</f>
        <v>75989</v>
      </c>
      <c r="I49" s="62">
        <f>Details!R48</f>
        <v>8169</v>
      </c>
      <c r="J49" s="62">
        <f>SUM(By_vaccine_type!$F49:$I49)</f>
        <v>123016</v>
      </c>
      <c r="K49" s="41">
        <f>Details!V48</f>
        <v>0</v>
      </c>
      <c r="L49" s="41">
        <f>SUM(Details!W48:W48)</f>
        <v>0</v>
      </c>
      <c r="M49" s="41">
        <f>Details!X48</f>
        <v>29534</v>
      </c>
    </row>
    <row r="50" spans="1:13" x14ac:dyDescent="0.25">
      <c r="A50" s="54" t="s">
        <v>62</v>
      </c>
      <c r="B50" s="38">
        <f>SUM(Details!B49:D49)</f>
        <v>2928</v>
      </c>
      <c r="C50" s="38">
        <f>SUM(Details!E49:H49)</f>
        <v>17681</v>
      </c>
      <c r="D50" s="38">
        <f>SUM(Details!I49:J49)</f>
        <v>2318</v>
      </c>
      <c r="E50" s="38">
        <f>SUM(By_vaccine_type!$B50:$D50)</f>
        <v>22927</v>
      </c>
      <c r="F50" s="38">
        <f>SUM(Details!K49:L49)</f>
        <v>2528</v>
      </c>
      <c r="G50" s="38">
        <f>SUM(Details!M49:P49)</f>
        <v>2814</v>
      </c>
      <c r="H50" s="38">
        <f>Details!Q49+Details!S49+Details!T49+Details!U49</f>
        <v>6645</v>
      </c>
      <c r="I50" s="38">
        <f>Details!R49</f>
        <v>1070</v>
      </c>
      <c r="J50" s="38">
        <f>SUM(By_vaccine_type!$F50:$I50)</f>
        <v>13057</v>
      </c>
      <c r="K50" s="39">
        <f>Details!V49</f>
        <v>0</v>
      </c>
      <c r="L50" s="39">
        <f>SUM(Details!W49:W49)</f>
        <v>0</v>
      </c>
      <c r="M50" s="39">
        <f>Details!X49</f>
        <v>3235</v>
      </c>
    </row>
    <row r="51" spans="1:13" x14ac:dyDescent="0.25">
      <c r="A51" s="55" t="s">
        <v>63</v>
      </c>
      <c r="B51" s="40">
        <f>SUM(Details!B50:D50)</f>
        <v>9326</v>
      </c>
      <c r="C51" s="40">
        <f>SUM(Details!E50:H50)</f>
        <v>13765</v>
      </c>
      <c r="D51" s="40">
        <f>SUM(Details!I50:J50)</f>
        <v>22166</v>
      </c>
      <c r="E51" s="40">
        <f>SUM(By_vaccine_type!$B51:$D51)</f>
        <v>45257</v>
      </c>
      <c r="F51" s="40">
        <f>SUM(Details!K50:L50)</f>
        <v>4543</v>
      </c>
      <c r="G51" s="40">
        <f>SUM(Details!M50:P50)</f>
        <v>6778</v>
      </c>
      <c r="H51" s="40">
        <f>Details!Q50+Details!S50+Details!T50+Details!U50</f>
        <v>16211</v>
      </c>
      <c r="I51" s="40">
        <f>Details!R50</f>
        <v>1516</v>
      </c>
      <c r="J51" s="40">
        <f>SUM(By_vaccine_type!$F51:$I51)</f>
        <v>29048</v>
      </c>
      <c r="K51" s="41">
        <f>Details!V50</f>
        <v>0</v>
      </c>
      <c r="L51" s="41">
        <f>SUM(Details!W50:W50)</f>
        <v>0</v>
      </c>
      <c r="M51" s="41">
        <f>Details!X50</f>
        <v>8560</v>
      </c>
    </row>
    <row r="52" spans="1:13" x14ac:dyDescent="0.25">
      <c r="A52" s="54" t="s">
        <v>64</v>
      </c>
      <c r="B52" s="38">
        <f>SUM(Details!B51:D51)</f>
        <v>1248</v>
      </c>
      <c r="C52" s="38">
        <f>SUM(Details!E51:H51)</f>
        <v>11254</v>
      </c>
      <c r="D52" s="38">
        <f>SUM(Details!I51:J51)</f>
        <v>570</v>
      </c>
      <c r="E52" s="38">
        <f>SUM(By_vaccine_type!$B52:$D52)</f>
        <v>13072</v>
      </c>
      <c r="F52" s="38">
        <f>SUM(Details!K51:L51)</f>
        <v>1185</v>
      </c>
      <c r="G52" s="38">
        <f>SUM(Details!M51:P51)</f>
        <v>1220</v>
      </c>
      <c r="H52" s="38">
        <f>Details!Q51+Details!S51+Details!T51+Details!U51</f>
        <v>8798</v>
      </c>
      <c r="I52" s="38">
        <f>Details!R51</f>
        <v>508</v>
      </c>
      <c r="J52" s="38">
        <f>SUM(By_vaccine_type!$F52:$I52)</f>
        <v>11711</v>
      </c>
      <c r="K52" s="39">
        <f>Details!V51</f>
        <v>0</v>
      </c>
      <c r="L52" s="39">
        <f>SUM(Details!W51:W51)</f>
        <v>0</v>
      </c>
      <c r="M52" s="39">
        <f>Details!X51</f>
        <v>1464</v>
      </c>
    </row>
    <row r="53" spans="1:13" x14ac:dyDescent="0.25">
      <c r="A53" s="55" t="s">
        <v>65</v>
      </c>
      <c r="B53" s="40">
        <f>SUM(Details!B52:D52)</f>
        <v>2735</v>
      </c>
      <c r="C53" s="40">
        <f>SUM(Details!E52:H52)</f>
        <v>13442</v>
      </c>
      <c r="D53" s="40">
        <f>SUM(Details!I52:J52)</f>
        <v>16324</v>
      </c>
      <c r="E53" s="40">
        <f>SUM(By_vaccine_type!$B53:$D53)</f>
        <v>32501</v>
      </c>
      <c r="F53" s="40">
        <f>SUM(Details!K52:L52)</f>
        <v>2802</v>
      </c>
      <c r="G53" s="40">
        <f>SUM(Details!M52:P52)</f>
        <v>3058</v>
      </c>
      <c r="H53" s="40">
        <f>Details!Q52+Details!S52+Details!T52+Details!U52</f>
        <v>7041</v>
      </c>
      <c r="I53" s="40">
        <f>Details!R52</f>
        <v>2318</v>
      </c>
      <c r="J53" s="40">
        <f>SUM(By_vaccine_type!$F53:$I53)</f>
        <v>15219</v>
      </c>
      <c r="K53" s="41">
        <f>Details!V52</f>
        <v>0</v>
      </c>
      <c r="L53" s="41">
        <f>SUM(Details!W52:W52)</f>
        <v>0</v>
      </c>
      <c r="M53" s="41">
        <f>Details!X52</f>
        <v>4764</v>
      </c>
    </row>
    <row r="54" spans="1:13" x14ac:dyDescent="0.25">
      <c r="A54" s="54" t="s">
        <v>66</v>
      </c>
      <c r="B54" s="38">
        <f>SUM(Details!B53:D53)</f>
        <v>1840</v>
      </c>
      <c r="C54" s="38">
        <f>SUM(Details!E53:H53)</f>
        <v>12836</v>
      </c>
      <c r="D54" s="38">
        <f>SUM(Details!I53:J53)</f>
        <v>747</v>
      </c>
      <c r="E54" s="38">
        <f>SUM(By_vaccine_type!$B54:$D54)</f>
        <v>15423</v>
      </c>
      <c r="F54" s="38">
        <f>SUM(Details!K53:L53)</f>
        <v>1548</v>
      </c>
      <c r="G54" s="38">
        <f>SUM(Details!M53:P53)</f>
        <v>1844</v>
      </c>
      <c r="H54" s="38">
        <f>Details!Q53+Details!S53+Details!T53+Details!U53</f>
        <v>10437</v>
      </c>
      <c r="I54" s="38">
        <f>Details!R53</f>
        <v>496</v>
      </c>
      <c r="J54" s="38">
        <f>SUM(By_vaccine_type!$F54:$I54)</f>
        <v>14325</v>
      </c>
      <c r="K54" s="39">
        <f>Details!V53</f>
        <v>0</v>
      </c>
      <c r="L54" s="39">
        <f>SUM(Details!W53:W53)</f>
        <v>0</v>
      </c>
      <c r="M54" s="39">
        <f>Details!X53</f>
        <v>2682</v>
      </c>
    </row>
    <row r="55" spans="1:13" x14ac:dyDescent="0.25">
      <c r="A55" s="55" t="s">
        <v>67</v>
      </c>
      <c r="B55" s="40">
        <f>SUM(Details!B54:D54)</f>
        <v>776</v>
      </c>
      <c r="C55" s="40">
        <f>SUM(Details!E54:H54)</f>
        <v>6288</v>
      </c>
      <c r="D55" s="40">
        <f>SUM(Details!I54:J54)</f>
        <v>112</v>
      </c>
      <c r="E55" s="40">
        <f>SUM(By_vaccine_type!$B55:$D55)</f>
        <v>7176</v>
      </c>
      <c r="F55" s="40">
        <f>SUM(Details!K54:L54)</f>
        <v>825</v>
      </c>
      <c r="G55" s="40">
        <f>SUM(Details!M54:P54)</f>
        <v>595</v>
      </c>
      <c r="H55" s="40">
        <f>Details!Q54+Details!S54+Details!T54+Details!U54</f>
        <v>5167</v>
      </c>
      <c r="I55" s="40">
        <f>Details!R54</f>
        <v>92</v>
      </c>
      <c r="J55" s="40">
        <f>SUM(By_vaccine_type!$F55:$I55)</f>
        <v>6679</v>
      </c>
      <c r="K55" s="41">
        <f>Details!V54</f>
        <v>0</v>
      </c>
      <c r="L55" s="41">
        <f>SUM(Details!W54:W54)</f>
        <v>0</v>
      </c>
      <c r="M55" s="41">
        <f>Details!X54</f>
        <v>1253</v>
      </c>
    </row>
    <row r="56" spans="1:13" x14ac:dyDescent="0.25">
      <c r="A56" s="54" t="s">
        <v>68</v>
      </c>
      <c r="B56" s="38">
        <f>SUM(Details!B55:D55)</f>
        <v>1190</v>
      </c>
      <c r="C56" s="38">
        <f>SUM(Details!E55:H55)</f>
        <v>6928</v>
      </c>
      <c r="D56" s="38">
        <f>SUM(Details!I55:J55)</f>
        <v>487</v>
      </c>
      <c r="E56" s="38">
        <f>SUM(By_vaccine_type!$B56:$D56)</f>
        <v>8605</v>
      </c>
      <c r="F56" s="38">
        <f>SUM(Details!K55:L55)</f>
        <v>1147</v>
      </c>
      <c r="G56" s="38">
        <f>SUM(Details!M55:P55)</f>
        <v>1477</v>
      </c>
      <c r="H56" s="38">
        <f>Details!Q55+Details!S55+Details!T55+Details!U55</f>
        <v>6030</v>
      </c>
      <c r="I56" s="38">
        <f>Details!R55</f>
        <v>399</v>
      </c>
      <c r="J56" s="38">
        <f>SUM(By_vaccine_type!$F56:$I56)</f>
        <v>9053</v>
      </c>
      <c r="K56" s="39">
        <f>Details!V55</f>
        <v>0</v>
      </c>
      <c r="L56" s="39">
        <f>SUM(Details!W55:W55)</f>
        <v>0</v>
      </c>
      <c r="M56" s="39">
        <f>Details!X55</f>
        <v>2097</v>
      </c>
    </row>
    <row r="57" spans="1:13" x14ac:dyDescent="0.25">
      <c r="A57" s="55" t="s">
        <v>69</v>
      </c>
      <c r="B57" s="40">
        <f>SUM(Details!B56:D56)</f>
        <v>1209</v>
      </c>
      <c r="C57" s="40">
        <f>SUM(Details!E56:H56)</f>
        <v>7097</v>
      </c>
      <c r="D57" s="40">
        <f>SUM(Details!I56:J56)</f>
        <v>208</v>
      </c>
      <c r="E57" s="40">
        <f>SUM(By_vaccine_type!$B57:$D57)</f>
        <v>8514</v>
      </c>
      <c r="F57" s="40">
        <f>SUM(Details!K56:L56)</f>
        <v>756</v>
      </c>
      <c r="G57" s="40">
        <f>SUM(Details!M56:P56)</f>
        <v>1407</v>
      </c>
      <c r="H57" s="40">
        <f>Details!Q56+Details!S56+Details!T56+Details!U56</f>
        <v>4216</v>
      </c>
      <c r="I57" s="40">
        <f>Details!R56</f>
        <v>164</v>
      </c>
      <c r="J57" s="40">
        <f>SUM(By_vaccine_type!$F57:$I57)</f>
        <v>6543</v>
      </c>
      <c r="K57" s="41">
        <f>Details!V56</f>
        <v>0</v>
      </c>
      <c r="L57" s="41">
        <f>SUM(Details!W56:W56)</f>
        <v>0</v>
      </c>
      <c r="M57" s="41">
        <f>Details!X56</f>
        <v>1504</v>
      </c>
    </row>
    <row r="58" spans="1:13" x14ac:dyDescent="0.25">
      <c r="A58" s="54" t="s">
        <v>70</v>
      </c>
      <c r="B58" s="38">
        <f>SUM(Details!B57:D57)</f>
        <v>1072</v>
      </c>
      <c r="C58" s="38">
        <f>SUM(Details!E57:H57)</f>
        <v>7620</v>
      </c>
      <c r="D58" s="38">
        <f>SUM(Details!I57:J57)</f>
        <v>729</v>
      </c>
      <c r="E58" s="38">
        <f>SUM(By_vaccine_type!$B58:$D58)</f>
        <v>9421</v>
      </c>
      <c r="F58" s="38">
        <f>SUM(Details!K57:L57)</f>
        <v>974</v>
      </c>
      <c r="G58" s="38">
        <f>SUM(Details!M57:P57)</f>
        <v>1151</v>
      </c>
      <c r="H58" s="38">
        <f>Details!Q57+Details!S57+Details!T57+Details!U57</f>
        <v>6560</v>
      </c>
      <c r="I58" s="38">
        <f>Details!R57</f>
        <v>497</v>
      </c>
      <c r="J58" s="38">
        <f>SUM(By_vaccine_type!$F58:$I58)</f>
        <v>9182</v>
      </c>
      <c r="K58" s="39">
        <f>Details!V57</f>
        <v>0</v>
      </c>
      <c r="L58" s="39">
        <f>SUM(Details!W57:W57)</f>
        <v>0</v>
      </c>
      <c r="M58" s="39">
        <f>Details!X57</f>
        <v>1450</v>
      </c>
    </row>
    <row r="59" spans="1:13" x14ac:dyDescent="0.25">
      <c r="A59" s="55" t="s">
        <v>71</v>
      </c>
      <c r="B59" s="40">
        <f>SUM(Details!B58:D58)</f>
        <v>969</v>
      </c>
      <c r="C59" s="40">
        <f>SUM(Details!E58:H58)</f>
        <v>9990</v>
      </c>
      <c r="D59" s="40">
        <f>SUM(Details!I58:J58)</f>
        <v>1126</v>
      </c>
      <c r="E59" s="40">
        <f>SUM(By_vaccine_type!$B59:$D59)</f>
        <v>12085</v>
      </c>
      <c r="F59" s="40">
        <f>SUM(Details!K58:L58)</f>
        <v>1112</v>
      </c>
      <c r="G59" s="40">
        <f>SUM(Details!M58:P58)</f>
        <v>1094</v>
      </c>
      <c r="H59" s="40">
        <f>Details!Q58+Details!S58+Details!T58+Details!U58</f>
        <v>4884</v>
      </c>
      <c r="I59" s="40">
        <f>Details!R58</f>
        <v>1109</v>
      </c>
      <c r="J59" s="40">
        <f>SUM(By_vaccine_type!$F59:$I59)</f>
        <v>8199</v>
      </c>
      <c r="K59" s="41">
        <f>Details!V58</f>
        <v>0</v>
      </c>
      <c r="L59" s="41">
        <f>SUM(Details!W58:W58)</f>
        <v>0</v>
      </c>
      <c r="M59" s="41">
        <f>Details!X58</f>
        <v>2525</v>
      </c>
    </row>
    <row r="60" spans="1:13" x14ac:dyDescent="0.25">
      <c r="A60" s="58" t="s">
        <v>72</v>
      </c>
      <c r="B60" s="59">
        <f>SUM(Details!B59:D59)</f>
        <v>21666</v>
      </c>
      <c r="C60" s="59">
        <f>SUM(Details!E59:H59)</f>
        <v>76615</v>
      </c>
      <c r="D60" s="59">
        <f>SUM(Details!I59:J59)</f>
        <v>79192</v>
      </c>
      <c r="E60" s="59">
        <f>SUM(By_vaccine_type!$B60:$D60)</f>
        <v>177473</v>
      </c>
      <c r="F60" s="59">
        <f>SUM(Details!K59:L59)</f>
        <v>15253</v>
      </c>
      <c r="G60" s="59">
        <f>SUM(Details!M59:P59)</f>
        <v>14555</v>
      </c>
      <c r="H60" s="59">
        <f>Details!Q59+Details!S59+Details!T59+Details!U59</f>
        <v>62924</v>
      </c>
      <c r="I60" s="59">
        <f>Details!R59</f>
        <v>10286</v>
      </c>
      <c r="J60" s="59">
        <f>SUM(By_vaccine_type!$F60:$I60)</f>
        <v>103018</v>
      </c>
      <c r="K60" s="60">
        <f>Details!V59</f>
        <v>0</v>
      </c>
      <c r="L60" s="60">
        <f>SUM(Details!W59:W59)</f>
        <v>0</v>
      </c>
      <c r="M60" s="60">
        <f>Details!X59</f>
        <v>37893</v>
      </c>
    </row>
    <row r="61" spans="1:13" x14ac:dyDescent="0.25">
      <c r="A61" s="55" t="s">
        <v>73</v>
      </c>
      <c r="B61" s="40">
        <f>SUM(Details!B60:D60)</f>
        <v>3865</v>
      </c>
      <c r="C61" s="40">
        <f>SUM(Details!E60:H60)</f>
        <v>15723</v>
      </c>
      <c r="D61" s="40">
        <f>SUM(Details!I60:J60)</f>
        <v>14866</v>
      </c>
      <c r="E61" s="40">
        <f>SUM(By_vaccine_type!$B61:$D61)</f>
        <v>34454</v>
      </c>
      <c r="F61" s="40">
        <f>SUM(Details!K60:L60)</f>
        <v>3610</v>
      </c>
      <c r="G61" s="40">
        <f>SUM(Details!M60:P60)</f>
        <v>3819</v>
      </c>
      <c r="H61" s="40">
        <f>Details!Q60+Details!S60+Details!T60+Details!U60</f>
        <v>14730</v>
      </c>
      <c r="I61" s="40">
        <f>Details!R60</f>
        <v>2341</v>
      </c>
      <c r="J61" s="40">
        <f>SUM(By_vaccine_type!$F61:$I61)</f>
        <v>24500</v>
      </c>
      <c r="K61" s="41">
        <f>Details!V60</f>
        <v>0</v>
      </c>
      <c r="L61" s="41">
        <f>SUM(Details!W60:W60)</f>
        <v>0</v>
      </c>
      <c r="M61" s="41">
        <f>Details!X60</f>
        <v>8791</v>
      </c>
    </row>
    <row r="62" spans="1:13" x14ac:dyDescent="0.25">
      <c r="A62" s="54" t="s">
        <v>74</v>
      </c>
      <c r="B62" s="38">
        <f>SUM(Details!B61:D61)</f>
        <v>2289</v>
      </c>
      <c r="C62" s="38">
        <f>SUM(Details!E61:H61)</f>
        <v>3884</v>
      </c>
      <c r="D62" s="38">
        <f>SUM(Details!I61:J61)</f>
        <v>460</v>
      </c>
      <c r="E62" s="38">
        <f>SUM(By_vaccine_type!$B62:$D62)</f>
        <v>6633</v>
      </c>
      <c r="F62" s="38">
        <f>SUM(Details!K61:L61)</f>
        <v>921</v>
      </c>
      <c r="G62" s="38">
        <f>SUM(Details!M61:P61)</f>
        <v>896</v>
      </c>
      <c r="H62" s="38">
        <f>Details!Q61+Details!S61+Details!T61+Details!U61</f>
        <v>2870</v>
      </c>
      <c r="I62" s="38">
        <f>Details!R61</f>
        <v>74</v>
      </c>
      <c r="J62" s="38">
        <f>SUM(By_vaccine_type!$F62:$I62)</f>
        <v>4761</v>
      </c>
      <c r="K62" s="39">
        <f>Details!V61</f>
        <v>0</v>
      </c>
      <c r="L62" s="39">
        <f>SUM(Details!W61:W61)</f>
        <v>0</v>
      </c>
      <c r="M62" s="39">
        <f>Details!X61</f>
        <v>1349</v>
      </c>
    </row>
    <row r="63" spans="1:13" x14ac:dyDescent="0.25">
      <c r="A63" s="55" t="s">
        <v>75</v>
      </c>
      <c r="B63" s="40">
        <f>SUM(Details!B62:D62)</f>
        <v>842</v>
      </c>
      <c r="C63" s="40">
        <f>SUM(Details!E62:H62)</f>
        <v>4649</v>
      </c>
      <c r="D63" s="40">
        <f>SUM(Details!I62:J62)</f>
        <v>867</v>
      </c>
      <c r="E63" s="40">
        <f>SUM(By_vaccine_type!$B63:$D63)</f>
        <v>6358</v>
      </c>
      <c r="F63" s="40">
        <f>SUM(Details!K62:L62)</f>
        <v>716</v>
      </c>
      <c r="G63" s="40">
        <f>SUM(Details!M62:P62)</f>
        <v>746</v>
      </c>
      <c r="H63" s="40">
        <f>Details!Q62+Details!S62+Details!T62+Details!U62</f>
        <v>3443</v>
      </c>
      <c r="I63" s="40">
        <f>Details!R62</f>
        <v>40</v>
      </c>
      <c r="J63" s="40">
        <f>SUM(By_vaccine_type!$F63:$I63)</f>
        <v>4945</v>
      </c>
      <c r="K63" s="41">
        <f>Details!V62</f>
        <v>0</v>
      </c>
      <c r="L63" s="41">
        <f>SUM(Details!W62:W62)</f>
        <v>0</v>
      </c>
      <c r="M63" s="41">
        <f>Details!X62</f>
        <v>502</v>
      </c>
    </row>
    <row r="64" spans="1:13" x14ac:dyDescent="0.25">
      <c r="A64" s="54" t="s">
        <v>76</v>
      </c>
      <c r="B64" s="38">
        <f>SUM(Details!B63:D63)</f>
        <v>880</v>
      </c>
      <c r="C64" s="38">
        <f>SUM(Details!E63:H63)</f>
        <v>5544</v>
      </c>
      <c r="D64" s="38">
        <f>SUM(Details!I63:J63)</f>
        <v>5728</v>
      </c>
      <c r="E64" s="38">
        <f>SUM(By_vaccine_type!$B64:$D64)</f>
        <v>12152</v>
      </c>
      <c r="F64" s="38">
        <f>SUM(Details!K63:L63)</f>
        <v>1150</v>
      </c>
      <c r="G64" s="38">
        <f>SUM(Details!M63:P63)</f>
        <v>498</v>
      </c>
      <c r="H64" s="38">
        <f>Details!Q63+Details!S63+Details!T63+Details!U63</f>
        <v>3526</v>
      </c>
      <c r="I64" s="38">
        <f>Details!R63</f>
        <v>745</v>
      </c>
      <c r="J64" s="38">
        <f>SUM(By_vaccine_type!$F64:$I64)</f>
        <v>5919</v>
      </c>
      <c r="K64" s="39">
        <f>Details!V63</f>
        <v>0</v>
      </c>
      <c r="L64" s="39">
        <f>SUM(Details!W63:W63)</f>
        <v>0</v>
      </c>
      <c r="M64" s="39">
        <f>Details!X63</f>
        <v>2575</v>
      </c>
    </row>
    <row r="65" spans="1:13" x14ac:dyDescent="0.25">
      <c r="A65" s="55" t="s">
        <v>77</v>
      </c>
      <c r="B65" s="40">
        <f>SUM(Details!B64:D64)</f>
        <v>1764</v>
      </c>
      <c r="C65" s="40">
        <f>SUM(Details!E64:H64)</f>
        <v>10485</v>
      </c>
      <c r="D65" s="40">
        <f>SUM(Details!I64:J64)</f>
        <v>15585</v>
      </c>
      <c r="E65" s="40">
        <f>SUM(By_vaccine_type!$B65:$D65)</f>
        <v>27834</v>
      </c>
      <c r="F65" s="40">
        <f>SUM(Details!K64:L64)</f>
        <v>1857</v>
      </c>
      <c r="G65" s="40">
        <f>SUM(Details!M64:P64)</f>
        <v>2062</v>
      </c>
      <c r="H65" s="40">
        <f>Details!Q64+Details!S64+Details!T64+Details!U64</f>
        <v>9039</v>
      </c>
      <c r="I65" s="40">
        <f>Details!R64</f>
        <v>2542</v>
      </c>
      <c r="J65" s="40">
        <f>SUM(By_vaccine_type!$F65:$I65)</f>
        <v>15500</v>
      </c>
      <c r="K65" s="41">
        <f>Details!V64</f>
        <v>0</v>
      </c>
      <c r="L65" s="41">
        <f>SUM(Details!W64:W64)</f>
        <v>0</v>
      </c>
      <c r="M65" s="41">
        <f>Details!X64</f>
        <v>6684</v>
      </c>
    </row>
    <row r="66" spans="1:13" x14ac:dyDescent="0.25">
      <c r="A66" s="54" t="s">
        <v>78</v>
      </c>
      <c r="B66" s="38">
        <f>SUM(Details!B65:D65)</f>
        <v>7464</v>
      </c>
      <c r="C66" s="38">
        <f>SUM(Details!E65:H65)</f>
        <v>17960</v>
      </c>
      <c r="D66" s="38">
        <f>SUM(Details!I65:J65)</f>
        <v>22100</v>
      </c>
      <c r="E66" s="38">
        <f>SUM(By_vaccine_type!$B66:$D66)</f>
        <v>47524</v>
      </c>
      <c r="F66" s="38">
        <f>SUM(Details!K65:L65)</f>
        <v>2650</v>
      </c>
      <c r="G66" s="38">
        <f>SUM(Details!M65:P65)</f>
        <v>3236</v>
      </c>
      <c r="H66" s="38">
        <f>Details!Q65+Details!S65+Details!T65+Details!U65</f>
        <v>14243</v>
      </c>
      <c r="I66" s="38">
        <f>Details!R65</f>
        <v>1887</v>
      </c>
      <c r="J66" s="38">
        <f>SUM(By_vaccine_type!$F66:$I66)</f>
        <v>22016</v>
      </c>
      <c r="K66" s="39">
        <f>Details!V65</f>
        <v>0</v>
      </c>
      <c r="L66" s="39">
        <f>SUM(Details!W65:W65)</f>
        <v>0</v>
      </c>
      <c r="M66" s="39">
        <f>Details!X65</f>
        <v>8180</v>
      </c>
    </row>
    <row r="67" spans="1:13" x14ac:dyDescent="0.25">
      <c r="A67" s="55" t="s">
        <v>79</v>
      </c>
      <c r="B67" s="40">
        <f>SUM(Details!B66:D66)</f>
        <v>3346</v>
      </c>
      <c r="C67" s="40">
        <f>SUM(Details!E66:H66)</f>
        <v>10551</v>
      </c>
      <c r="D67" s="40">
        <f>SUM(Details!I66:J66)</f>
        <v>12019</v>
      </c>
      <c r="E67" s="40">
        <f>SUM(By_vaccine_type!$B67:$D67)</f>
        <v>25916</v>
      </c>
      <c r="F67" s="40">
        <f>SUM(Details!K66:L66)</f>
        <v>2883</v>
      </c>
      <c r="G67" s="40">
        <f>SUM(Details!M66:P66)</f>
        <v>2239</v>
      </c>
      <c r="H67" s="40">
        <f>Details!Q66+Details!S66+Details!T66+Details!U66</f>
        <v>9068</v>
      </c>
      <c r="I67" s="40">
        <f>Details!R66</f>
        <v>1494</v>
      </c>
      <c r="J67" s="40">
        <f>SUM(By_vaccine_type!$F67:$I67)</f>
        <v>15684</v>
      </c>
      <c r="K67" s="41">
        <f>Details!V66</f>
        <v>0</v>
      </c>
      <c r="L67" s="41">
        <f>SUM(Details!W66:W66)</f>
        <v>0</v>
      </c>
      <c r="M67" s="41">
        <f>Details!X66</f>
        <v>5835</v>
      </c>
    </row>
    <row r="68" spans="1:13" x14ac:dyDescent="0.25">
      <c r="A68" s="54" t="s">
        <v>80</v>
      </c>
      <c r="B68" s="38">
        <f>SUM(Details!B67:D67)</f>
        <v>1216</v>
      </c>
      <c r="C68" s="38">
        <f>SUM(Details!E67:H67)</f>
        <v>7819</v>
      </c>
      <c r="D68" s="38">
        <f>SUM(Details!I67:J67)</f>
        <v>7567</v>
      </c>
      <c r="E68" s="38">
        <f>SUM(By_vaccine_type!$B68:$D68)</f>
        <v>16602</v>
      </c>
      <c r="F68" s="38">
        <f>SUM(Details!K67:L67)</f>
        <v>1466</v>
      </c>
      <c r="G68" s="38">
        <f>SUM(Details!M67:P67)</f>
        <v>1059</v>
      </c>
      <c r="H68" s="38">
        <f>Details!Q67+Details!S67+Details!T67+Details!U67</f>
        <v>6005</v>
      </c>
      <c r="I68" s="38">
        <f>Details!R67</f>
        <v>1163</v>
      </c>
      <c r="J68" s="38">
        <f>SUM(By_vaccine_type!$F68:$I68)</f>
        <v>9693</v>
      </c>
      <c r="K68" s="39">
        <f>Details!V67</f>
        <v>0</v>
      </c>
      <c r="L68" s="39">
        <f>SUM(Details!W67:W67)</f>
        <v>0</v>
      </c>
      <c r="M68" s="39">
        <f>Details!X67</f>
        <v>3977</v>
      </c>
    </row>
    <row r="69" spans="1:13" s="64" customFormat="1" x14ac:dyDescent="0.25">
      <c r="A69" s="61" t="s">
        <v>81</v>
      </c>
      <c r="B69" s="62">
        <f>SUM(Details!B68:D68)</f>
        <v>30145</v>
      </c>
      <c r="C69" s="62">
        <f>SUM(Details!E68:H68)</f>
        <v>115625</v>
      </c>
      <c r="D69" s="62">
        <f>SUM(Details!I68:J68)</f>
        <v>8323</v>
      </c>
      <c r="E69" s="62">
        <f>SUM(By_vaccine_type!$B69:$D69)</f>
        <v>154093</v>
      </c>
      <c r="F69" s="62">
        <f>SUM(Details!K68:L68)</f>
        <v>11176</v>
      </c>
      <c r="G69" s="62">
        <f>SUM(Details!M68:P68)</f>
        <v>32910</v>
      </c>
      <c r="H69" s="62">
        <f>Details!Q68+Details!S68+Details!T68+Details!U68</f>
        <v>99065</v>
      </c>
      <c r="I69" s="62">
        <f>Details!R68</f>
        <v>5948</v>
      </c>
      <c r="J69" s="62">
        <f>SUM(By_vaccine_type!$F69:$I69)</f>
        <v>149099</v>
      </c>
      <c r="K69" s="63">
        <f>Details!V68</f>
        <v>0</v>
      </c>
      <c r="L69" s="63">
        <f>SUM(Details!W68:W68)</f>
        <v>0</v>
      </c>
      <c r="M69" s="63">
        <f>Details!X68</f>
        <v>22296</v>
      </c>
    </row>
    <row r="70" spans="1:13" x14ac:dyDescent="0.25">
      <c r="A70" s="54" t="s">
        <v>82</v>
      </c>
      <c r="B70" s="38">
        <f>SUM(Details!B69:D69)</f>
        <v>15730</v>
      </c>
      <c r="C70" s="38">
        <f>SUM(Details!E69:H69)</f>
        <v>19728</v>
      </c>
      <c r="D70" s="38">
        <f>SUM(Details!I69:J69)</f>
        <v>2176</v>
      </c>
      <c r="E70" s="38">
        <f>SUM(By_vaccine_type!$B70:$D70)</f>
        <v>37634</v>
      </c>
      <c r="F70" s="38">
        <f>SUM(Details!K69:L69)</f>
        <v>1886</v>
      </c>
      <c r="G70" s="38">
        <f>SUM(Details!M69:P69)</f>
        <v>16409</v>
      </c>
      <c r="H70" s="38">
        <f>Details!Q69+Details!S69+Details!T69+Details!U69</f>
        <v>17391</v>
      </c>
      <c r="I70" s="38">
        <f>Details!R69</f>
        <v>1497</v>
      </c>
      <c r="J70" s="38">
        <f>SUM(By_vaccine_type!$F70:$I70)</f>
        <v>37183</v>
      </c>
      <c r="K70" s="39">
        <f>Details!V69</f>
        <v>0</v>
      </c>
      <c r="L70" s="39">
        <f>SUM(Details!W69:W69)</f>
        <v>0</v>
      </c>
      <c r="M70" s="39">
        <f>Details!X69</f>
        <v>3689</v>
      </c>
    </row>
    <row r="71" spans="1:13" x14ac:dyDescent="0.25">
      <c r="A71" s="55" t="s">
        <v>83</v>
      </c>
      <c r="B71" s="40">
        <f>SUM(Details!B70:D70)</f>
        <v>954</v>
      </c>
      <c r="C71" s="40">
        <f>SUM(Details!E70:H70)</f>
        <v>5407</v>
      </c>
      <c r="D71" s="40">
        <f>SUM(Details!I70:J70)</f>
        <v>204</v>
      </c>
      <c r="E71" s="40">
        <f>SUM(By_vaccine_type!$B71:$D71)</f>
        <v>6565</v>
      </c>
      <c r="F71" s="40">
        <f>SUM(Details!K70:L70)</f>
        <v>505</v>
      </c>
      <c r="G71" s="40">
        <f>SUM(Details!M70:P70)</f>
        <v>1077</v>
      </c>
      <c r="H71" s="40">
        <f>Details!Q70+Details!S70+Details!T70+Details!U70</f>
        <v>4789</v>
      </c>
      <c r="I71" s="40">
        <f>Details!R70</f>
        <v>290</v>
      </c>
      <c r="J71" s="40">
        <f>SUM(By_vaccine_type!$F71:$I71)</f>
        <v>6661</v>
      </c>
      <c r="K71" s="41">
        <f>Details!V70</f>
        <v>0</v>
      </c>
      <c r="L71" s="41">
        <f>SUM(Details!W70:W70)</f>
        <v>0</v>
      </c>
      <c r="M71" s="41">
        <f>Details!X70</f>
        <v>1056</v>
      </c>
    </row>
    <row r="72" spans="1:13" x14ac:dyDescent="0.25">
      <c r="A72" s="54" t="s">
        <v>84</v>
      </c>
      <c r="B72" s="38">
        <f>SUM(Details!B71:D71)</f>
        <v>3544</v>
      </c>
      <c r="C72" s="38">
        <f>SUM(Details!E71:H71)</f>
        <v>4139</v>
      </c>
      <c r="D72" s="38">
        <f>SUM(Details!I71:J71)</f>
        <v>446</v>
      </c>
      <c r="E72" s="38">
        <f>SUM(By_vaccine_type!$B72:$D72)</f>
        <v>8129</v>
      </c>
      <c r="F72" s="38">
        <f>SUM(Details!K71:L71)</f>
        <v>584</v>
      </c>
      <c r="G72" s="38">
        <f>SUM(Details!M71:P71)</f>
        <v>994</v>
      </c>
      <c r="H72" s="38">
        <f>Details!Q71+Details!S71+Details!T71+Details!U71</f>
        <v>4808</v>
      </c>
      <c r="I72" s="38">
        <f>Details!R71</f>
        <v>173</v>
      </c>
      <c r="J72" s="38">
        <f>SUM(By_vaccine_type!$F72:$I72)</f>
        <v>6559</v>
      </c>
      <c r="K72" s="39">
        <f>Details!V71</f>
        <v>0</v>
      </c>
      <c r="L72" s="39">
        <f>SUM(Details!W71:W71)</f>
        <v>0</v>
      </c>
      <c r="M72" s="39">
        <f>Details!X71</f>
        <v>1103</v>
      </c>
    </row>
    <row r="73" spans="1:13" x14ac:dyDescent="0.25">
      <c r="A73" s="55" t="s">
        <v>85</v>
      </c>
      <c r="B73" s="40">
        <f>SUM(Details!B72:D72)</f>
        <v>897</v>
      </c>
      <c r="C73" s="40">
        <f>SUM(Details!E72:H72)</f>
        <v>6362</v>
      </c>
      <c r="D73" s="40">
        <f>SUM(Details!I72:J72)</f>
        <v>264</v>
      </c>
      <c r="E73" s="40">
        <f>SUM(By_vaccine_type!$B73:$D73)</f>
        <v>7523</v>
      </c>
      <c r="F73" s="40">
        <f>SUM(Details!K72:L72)</f>
        <v>572</v>
      </c>
      <c r="G73" s="40">
        <f>SUM(Details!M72:P72)</f>
        <v>1847</v>
      </c>
      <c r="H73" s="40">
        <f>Details!Q72+Details!S72+Details!T72+Details!U72</f>
        <v>5509</v>
      </c>
      <c r="I73" s="40">
        <f>Details!R72</f>
        <v>0</v>
      </c>
      <c r="J73" s="40">
        <f>SUM(By_vaccine_type!$F73:$I73)</f>
        <v>7928</v>
      </c>
      <c r="K73" s="41">
        <f>Details!V72</f>
        <v>0</v>
      </c>
      <c r="L73" s="41">
        <f>SUM(Details!W72:W72)</f>
        <v>0</v>
      </c>
      <c r="M73" s="41">
        <f>Details!X72</f>
        <v>0</v>
      </c>
    </row>
    <row r="74" spans="1:13" x14ac:dyDescent="0.25">
      <c r="A74" s="54" t="s">
        <v>86</v>
      </c>
      <c r="B74" s="38">
        <f>SUM(Details!B73:D73)</f>
        <v>1063</v>
      </c>
      <c r="C74" s="38">
        <f>SUM(Details!E73:H73)</f>
        <v>10502</v>
      </c>
      <c r="D74" s="38">
        <f>SUM(Details!I73:J73)</f>
        <v>528</v>
      </c>
      <c r="E74" s="38">
        <f>SUM(By_vaccine_type!$B74:$D74)</f>
        <v>12093</v>
      </c>
      <c r="F74" s="38">
        <f>SUM(Details!K73:L73)</f>
        <v>891</v>
      </c>
      <c r="G74" s="38">
        <f>SUM(Details!M73:P73)</f>
        <v>3270</v>
      </c>
      <c r="H74" s="38">
        <f>Details!Q73+Details!S73+Details!T73+Details!U73</f>
        <v>11996</v>
      </c>
      <c r="I74" s="38">
        <f>Details!R73</f>
        <v>0</v>
      </c>
      <c r="J74" s="38">
        <f>SUM(By_vaccine_type!$F74:$I74)</f>
        <v>16157</v>
      </c>
      <c r="K74" s="39">
        <f>Details!V73</f>
        <v>0</v>
      </c>
      <c r="L74" s="39">
        <f>SUM(Details!W73:W73)</f>
        <v>0</v>
      </c>
      <c r="M74" s="39">
        <f>Details!X73</f>
        <v>2364</v>
      </c>
    </row>
    <row r="75" spans="1:13" x14ac:dyDescent="0.25">
      <c r="A75" s="55" t="s">
        <v>87</v>
      </c>
      <c r="B75" s="40">
        <f>SUM(Details!B74:D74)</f>
        <v>919</v>
      </c>
      <c r="C75" s="40">
        <f>SUM(Details!E74:H74)</f>
        <v>8323</v>
      </c>
      <c r="D75" s="40">
        <f>SUM(Details!I74:J74)</f>
        <v>449</v>
      </c>
      <c r="E75" s="40">
        <f>SUM(By_vaccine_type!$B75:$D75)</f>
        <v>9691</v>
      </c>
      <c r="F75" s="40">
        <f>SUM(Details!K74:L74)</f>
        <v>625</v>
      </c>
      <c r="G75" s="40">
        <f>SUM(Details!M74:P74)</f>
        <v>1039</v>
      </c>
      <c r="H75" s="40">
        <f>Details!Q74+Details!S74+Details!T74+Details!U74</f>
        <v>6508</v>
      </c>
      <c r="I75" s="40">
        <f>Details!R74</f>
        <v>138</v>
      </c>
      <c r="J75" s="40">
        <f>SUM(By_vaccine_type!$F75:$I75)</f>
        <v>8310</v>
      </c>
      <c r="K75" s="41">
        <f>Details!V74</f>
        <v>0</v>
      </c>
      <c r="L75" s="41">
        <f>SUM(Details!W74:W74)</f>
        <v>0</v>
      </c>
      <c r="M75" s="41">
        <f>Details!X74</f>
        <v>1339</v>
      </c>
    </row>
    <row r="76" spans="1:13" x14ac:dyDescent="0.25">
      <c r="A76" s="54" t="s">
        <v>88</v>
      </c>
      <c r="B76" s="38">
        <f>SUM(Details!B75:D75)</f>
        <v>778</v>
      </c>
      <c r="C76" s="38">
        <f>SUM(Details!E75:H75)</f>
        <v>6562</v>
      </c>
      <c r="D76" s="38">
        <f>SUM(Details!I75:J75)</f>
        <v>176</v>
      </c>
      <c r="E76" s="38">
        <f>SUM(By_vaccine_type!$B76:$D76)</f>
        <v>7516</v>
      </c>
      <c r="F76" s="38">
        <f>SUM(Details!K75:L75)</f>
        <v>589</v>
      </c>
      <c r="G76" s="38">
        <f>SUM(Details!M75:P75)</f>
        <v>876</v>
      </c>
      <c r="H76" s="38">
        <f>Details!Q75+Details!S75+Details!T75+Details!U75</f>
        <v>1149</v>
      </c>
      <c r="I76" s="38">
        <f>Details!R75</f>
        <v>0</v>
      </c>
      <c r="J76" s="38">
        <f>SUM(By_vaccine_type!$F76:$I76)</f>
        <v>2614</v>
      </c>
      <c r="K76" s="39">
        <f>Details!V75</f>
        <v>0</v>
      </c>
      <c r="L76" s="39">
        <f>SUM(Details!W75:W75)</f>
        <v>0</v>
      </c>
      <c r="M76" s="39">
        <f>Details!X75</f>
        <v>1012</v>
      </c>
    </row>
    <row r="77" spans="1:13" x14ac:dyDescent="0.25">
      <c r="A77" s="55" t="s">
        <v>89</v>
      </c>
      <c r="B77" s="40">
        <f>SUM(Details!B76:D76)</f>
        <v>1337</v>
      </c>
      <c r="C77" s="40">
        <f>SUM(Details!E76:H76)</f>
        <v>8941</v>
      </c>
      <c r="D77" s="40">
        <f>SUM(Details!I76:J76)</f>
        <v>776</v>
      </c>
      <c r="E77" s="40">
        <f>SUM(By_vaccine_type!$B77:$D77)</f>
        <v>11054</v>
      </c>
      <c r="F77" s="40">
        <f>SUM(Details!K76:L76)</f>
        <v>993</v>
      </c>
      <c r="G77" s="40">
        <f>SUM(Details!M76:P76)</f>
        <v>1344</v>
      </c>
      <c r="H77" s="40">
        <f>Details!Q76+Details!S76+Details!T76+Details!U76</f>
        <v>7579</v>
      </c>
      <c r="I77" s="40">
        <f>Details!R76</f>
        <v>563</v>
      </c>
      <c r="J77" s="40">
        <f>SUM(By_vaccine_type!$F77:$I77)</f>
        <v>10479</v>
      </c>
      <c r="K77" s="41">
        <f>Details!V76</f>
        <v>0</v>
      </c>
      <c r="L77" s="41">
        <f>SUM(Details!W76:W76)</f>
        <v>0</v>
      </c>
      <c r="M77" s="41">
        <f>Details!X76</f>
        <v>2054</v>
      </c>
    </row>
    <row r="78" spans="1:13" x14ac:dyDescent="0.25">
      <c r="A78" s="54" t="s">
        <v>90</v>
      </c>
      <c r="B78" s="38">
        <f>SUM(Details!B77:D77)</f>
        <v>2335</v>
      </c>
      <c r="C78" s="38">
        <f>SUM(Details!E77:H77)</f>
        <v>22489</v>
      </c>
      <c r="D78" s="38">
        <f>SUM(Details!I77:J77)</f>
        <v>1142</v>
      </c>
      <c r="E78" s="38">
        <f>SUM(By_vaccine_type!$B78:$D78)</f>
        <v>25966</v>
      </c>
      <c r="F78" s="38">
        <f>SUM(Details!K77:L77)</f>
        <v>2093</v>
      </c>
      <c r="G78" s="38">
        <f>SUM(Details!M77:P77)</f>
        <v>2932</v>
      </c>
      <c r="H78" s="38">
        <f>Details!Q77+Details!S77+Details!T77+Details!U77</f>
        <v>19192</v>
      </c>
      <c r="I78" s="38">
        <f>Details!R77</f>
        <v>335</v>
      </c>
      <c r="J78" s="38">
        <f>SUM(By_vaccine_type!$F78:$I78)</f>
        <v>24552</v>
      </c>
      <c r="K78" s="39">
        <f>Details!V77</f>
        <v>0</v>
      </c>
      <c r="L78" s="39">
        <f>SUM(Details!W77:W77)</f>
        <v>0</v>
      </c>
      <c r="M78" s="39">
        <f>Details!X77</f>
        <v>4700</v>
      </c>
    </row>
    <row r="79" spans="1:13" x14ac:dyDescent="0.25">
      <c r="A79" s="55" t="s">
        <v>91</v>
      </c>
      <c r="B79" s="40">
        <f>SUM(Details!B78:D78)</f>
        <v>1553</v>
      </c>
      <c r="C79" s="40">
        <f>SUM(Details!E78:H78)</f>
        <v>15125</v>
      </c>
      <c r="D79" s="40">
        <f>SUM(Details!I78:J78)</f>
        <v>1206</v>
      </c>
      <c r="E79" s="40">
        <f>SUM(By_vaccine_type!$B79:$D79)</f>
        <v>17884</v>
      </c>
      <c r="F79" s="40">
        <f>SUM(Details!K78:L78)</f>
        <v>1650</v>
      </c>
      <c r="G79" s="40">
        <f>SUM(Details!M78:P78)</f>
        <v>1739</v>
      </c>
      <c r="H79" s="40">
        <f>Details!Q78+Details!S78+Details!T78+Details!U78</f>
        <v>13089</v>
      </c>
      <c r="I79" s="40">
        <f>Details!R78</f>
        <v>2043</v>
      </c>
      <c r="J79" s="40">
        <f>SUM(By_vaccine_type!$F79:$I79)</f>
        <v>18521</v>
      </c>
      <c r="K79" s="41">
        <f>Details!V78</f>
        <v>0</v>
      </c>
      <c r="L79" s="41">
        <f>SUM(Details!W78:W78)</f>
        <v>0</v>
      </c>
      <c r="M79" s="41">
        <f>Details!X78</f>
        <v>3087</v>
      </c>
    </row>
    <row r="80" spans="1:13" x14ac:dyDescent="0.25">
      <c r="A80" s="54" t="s">
        <v>92</v>
      </c>
      <c r="B80" s="38">
        <f>SUM(Details!B79:D79)</f>
        <v>1035</v>
      </c>
      <c r="C80" s="38">
        <f>SUM(Details!E79:H79)</f>
        <v>8047</v>
      </c>
      <c r="D80" s="38">
        <f>SUM(Details!I79:J79)</f>
        <v>956</v>
      </c>
      <c r="E80" s="38">
        <f>SUM(By_vaccine_type!$B80:$D80)</f>
        <v>10038</v>
      </c>
      <c r="F80" s="38">
        <f>SUM(Details!K79:L79)</f>
        <v>788</v>
      </c>
      <c r="G80" s="38">
        <f>SUM(Details!M79:P79)</f>
        <v>1383</v>
      </c>
      <c r="H80" s="38">
        <f>Details!Q79+Details!S79+Details!T79+Details!U79</f>
        <v>7055</v>
      </c>
      <c r="I80" s="38">
        <f>Details!R79</f>
        <v>909</v>
      </c>
      <c r="J80" s="38">
        <f>SUM(By_vaccine_type!$F80:$I80)</f>
        <v>10135</v>
      </c>
      <c r="K80" s="39">
        <f>Details!V79</f>
        <v>0</v>
      </c>
      <c r="L80" s="39">
        <f>SUM(Details!W79:W79)</f>
        <v>0</v>
      </c>
      <c r="M80" s="39">
        <f>Details!X79</f>
        <v>1892</v>
      </c>
    </row>
    <row r="81" spans="1:13" s="64" customFormat="1" x14ac:dyDescent="0.25">
      <c r="A81" s="61" t="s">
        <v>93</v>
      </c>
      <c r="B81" s="62">
        <f>SUM(Details!B80:D80)</f>
        <v>13288</v>
      </c>
      <c r="C81" s="62">
        <f>SUM(Details!E80:H80)</f>
        <v>58001</v>
      </c>
      <c r="D81" s="62">
        <f>SUM(Details!I80:J80)</f>
        <v>3391</v>
      </c>
      <c r="E81" s="62">
        <f>SUM(By_vaccine_type!$B81:$D81)</f>
        <v>74680</v>
      </c>
      <c r="F81" s="62">
        <f>SUM(Details!K80:L80)</f>
        <v>6471</v>
      </c>
      <c r="G81" s="62">
        <f>SUM(Details!M80:P80)</f>
        <v>14964</v>
      </c>
      <c r="H81" s="62">
        <f>Details!Q80+Details!S80+Details!T80+Details!U80</f>
        <v>51306</v>
      </c>
      <c r="I81" s="62">
        <f>Details!R80</f>
        <v>1716</v>
      </c>
      <c r="J81" s="62">
        <f>SUM(By_vaccine_type!$F81:$I81)</f>
        <v>74457</v>
      </c>
      <c r="K81" s="63">
        <f>Details!V80</f>
        <v>0</v>
      </c>
      <c r="L81" s="63">
        <f>SUM(Details!W80:W80)</f>
        <v>0</v>
      </c>
      <c r="M81" s="63">
        <f>Details!X80</f>
        <v>9730</v>
      </c>
    </row>
    <row r="82" spans="1:13" x14ac:dyDescent="0.25">
      <c r="A82" s="54" t="s">
        <v>94</v>
      </c>
      <c r="B82" s="38">
        <f>SUM(Details!B81:D81)</f>
        <v>1435</v>
      </c>
      <c r="C82" s="38">
        <f>SUM(Details!E81:H81)</f>
        <v>11233</v>
      </c>
      <c r="D82" s="38">
        <f>SUM(Details!I81:J81)</f>
        <v>471</v>
      </c>
      <c r="E82" s="38">
        <f>SUM(By_vaccine_type!$B82:$D82)</f>
        <v>13139</v>
      </c>
      <c r="F82" s="38">
        <f>SUM(Details!K81:L81)</f>
        <v>849</v>
      </c>
      <c r="G82" s="38">
        <f>SUM(Details!M81:P81)</f>
        <v>1631</v>
      </c>
      <c r="H82" s="38">
        <f>Details!Q81+Details!S81+Details!T81+Details!U81</f>
        <v>7091</v>
      </c>
      <c r="I82" s="38">
        <f>Details!R81</f>
        <v>148</v>
      </c>
      <c r="J82" s="38">
        <f>SUM(By_vaccine_type!$F82:$I82)</f>
        <v>9719</v>
      </c>
      <c r="K82" s="39">
        <f>Details!V81</f>
        <v>0</v>
      </c>
      <c r="L82" s="39">
        <f>SUM(Details!W81:W81)</f>
        <v>0</v>
      </c>
      <c r="M82" s="39">
        <f>Details!X81</f>
        <v>1657</v>
      </c>
    </row>
    <row r="83" spans="1:13" x14ac:dyDescent="0.25">
      <c r="A83" s="55" t="s">
        <v>95</v>
      </c>
      <c r="B83" s="40">
        <f>SUM(Details!B82:D82)</f>
        <v>1257</v>
      </c>
      <c r="C83" s="40">
        <f>SUM(Details!E82:H82)</f>
        <v>8123</v>
      </c>
      <c r="D83" s="40">
        <f>SUM(Details!I82:J82)</f>
        <v>93</v>
      </c>
      <c r="E83" s="40">
        <f>SUM(By_vaccine_type!$B83:$D83)</f>
        <v>9473</v>
      </c>
      <c r="F83" s="40">
        <f>SUM(Details!K82:L82)</f>
        <v>952</v>
      </c>
      <c r="G83" s="40">
        <f>SUM(Details!M82:P82)</f>
        <v>1170</v>
      </c>
      <c r="H83" s="40">
        <f>Details!Q82+Details!S82+Details!T82+Details!U82</f>
        <v>7834</v>
      </c>
      <c r="I83" s="40">
        <f>Details!R82</f>
        <v>79</v>
      </c>
      <c r="J83" s="40">
        <f>SUM(By_vaccine_type!$F83:$I83)</f>
        <v>10035</v>
      </c>
      <c r="K83" s="41">
        <f>Details!V82</f>
        <v>0</v>
      </c>
      <c r="L83" s="41">
        <f>SUM(Details!W82:W82)</f>
        <v>0</v>
      </c>
      <c r="M83" s="41">
        <f>Details!X82</f>
        <v>1195</v>
      </c>
    </row>
    <row r="84" spans="1:13" x14ac:dyDescent="0.25">
      <c r="A84" s="54" t="s">
        <v>96</v>
      </c>
      <c r="B84" s="38">
        <f>SUM(Details!B83:D83)</f>
        <v>6401</v>
      </c>
      <c r="C84" s="38">
        <f>SUM(Details!E83:H83)</f>
        <v>16370</v>
      </c>
      <c r="D84" s="38">
        <f>SUM(Details!I83:J83)</f>
        <v>1466</v>
      </c>
      <c r="E84" s="38">
        <f>SUM(By_vaccine_type!$B84:$D84)</f>
        <v>24237</v>
      </c>
      <c r="F84" s="38">
        <f>SUM(Details!K83:L83)</f>
        <v>1970</v>
      </c>
      <c r="G84" s="38">
        <f>SUM(Details!M83:P83)</f>
        <v>6233</v>
      </c>
      <c r="H84" s="38">
        <f>Details!Q83+Details!S83+Details!T83+Details!U83</f>
        <v>14967</v>
      </c>
      <c r="I84" s="38">
        <f>Details!R83</f>
        <v>778</v>
      </c>
      <c r="J84" s="38">
        <f>SUM(By_vaccine_type!$F84:$I84)</f>
        <v>23948</v>
      </c>
      <c r="K84" s="39">
        <f>Details!V83</f>
        <v>0</v>
      </c>
      <c r="L84" s="39">
        <f>SUM(Details!W83:W83)</f>
        <v>0</v>
      </c>
      <c r="M84" s="39">
        <f>Details!X83</f>
        <v>3828</v>
      </c>
    </row>
    <row r="85" spans="1:13" x14ac:dyDescent="0.25">
      <c r="A85" s="55" t="s">
        <v>97</v>
      </c>
      <c r="B85" s="40">
        <f>SUM(Details!B84:D84)</f>
        <v>1727</v>
      </c>
      <c r="C85" s="40">
        <f>SUM(Details!E84:H84)</f>
        <v>9078</v>
      </c>
      <c r="D85" s="40">
        <f>SUM(Details!I84:J84)</f>
        <v>289</v>
      </c>
      <c r="E85" s="40">
        <f>SUM(By_vaccine_type!$B85:$D85)</f>
        <v>11094</v>
      </c>
      <c r="F85" s="40">
        <f>SUM(Details!K84:L84)</f>
        <v>1079</v>
      </c>
      <c r="G85" s="40">
        <f>SUM(Details!M84:P84)</f>
        <v>3160</v>
      </c>
      <c r="H85" s="40">
        <f>Details!Q84+Details!S84+Details!T84+Details!U84</f>
        <v>10309</v>
      </c>
      <c r="I85" s="40">
        <f>Details!R84</f>
        <v>265</v>
      </c>
      <c r="J85" s="40">
        <f>SUM(By_vaccine_type!$F85:$I85)</f>
        <v>14813</v>
      </c>
      <c r="K85" s="41">
        <f>Details!V84</f>
        <v>0</v>
      </c>
      <c r="L85" s="41">
        <f>SUM(Details!W84:W84)</f>
        <v>0</v>
      </c>
      <c r="M85" s="41">
        <f>Details!X84</f>
        <v>0</v>
      </c>
    </row>
    <row r="86" spans="1:13" x14ac:dyDescent="0.25">
      <c r="A86" s="54" t="s">
        <v>98</v>
      </c>
      <c r="B86" s="38">
        <f>SUM(Details!B85:D85)</f>
        <v>643</v>
      </c>
      <c r="C86" s="38">
        <f>SUM(Details!E85:H85)</f>
        <v>3105</v>
      </c>
      <c r="D86" s="38">
        <f>SUM(Details!I85:J85)</f>
        <v>633</v>
      </c>
      <c r="E86" s="38">
        <f>SUM(By_vaccine_type!$B86:$D86)</f>
        <v>4381</v>
      </c>
      <c r="F86" s="38">
        <f>SUM(Details!K85:L85)</f>
        <v>425</v>
      </c>
      <c r="G86" s="38">
        <f>SUM(Details!M85:P85)</f>
        <v>694</v>
      </c>
      <c r="H86" s="38">
        <f>Details!Q85+Details!S85+Details!T85+Details!U85</f>
        <v>2286</v>
      </c>
      <c r="I86" s="38">
        <f>Details!R85</f>
        <v>90</v>
      </c>
      <c r="J86" s="38">
        <f>SUM(By_vaccine_type!$F86:$I86)</f>
        <v>3495</v>
      </c>
      <c r="K86" s="39">
        <f>Details!V85</f>
        <v>0</v>
      </c>
      <c r="L86" s="39">
        <f>SUM(Details!W85:W85)</f>
        <v>0</v>
      </c>
      <c r="M86" s="39">
        <f>Details!X85</f>
        <v>759</v>
      </c>
    </row>
    <row r="87" spans="1:13" x14ac:dyDescent="0.25">
      <c r="A87" s="55" t="s">
        <v>99</v>
      </c>
      <c r="B87" s="40">
        <f>SUM(Details!B86:D86)</f>
        <v>871</v>
      </c>
      <c r="C87" s="40">
        <f>SUM(Details!E86:H86)</f>
        <v>4698</v>
      </c>
      <c r="D87" s="40">
        <f>SUM(Details!I86:J86)</f>
        <v>179</v>
      </c>
      <c r="E87" s="40">
        <f>SUM(By_vaccine_type!$B87:$D87)</f>
        <v>5748</v>
      </c>
      <c r="F87" s="40">
        <f>SUM(Details!K86:L86)</f>
        <v>556</v>
      </c>
      <c r="G87" s="40">
        <f>SUM(Details!M86:P86)</f>
        <v>987</v>
      </c>
      <c r="H87" s="40">
        <f>Details!Q86+Details!S86+Details!T86+Details!U86</f>
        <v>4038</v>
      </c>
      <c r="I87" s="40">
        <f>Details!R86</f>
        <v>145</v>
      </c>
      <c r="J87" s="40">
        <f>SUM(By_vaccine_type!$F87:$I87)</f>
        <v>5726</v>
      </c>
      <c r="K87" s="41">
        <f>Details!V86</f>
        <v>0</v>
      </c>
      <c r="L87" s="41">
        <f>SUM(Details!W86:W86)</f>
        <v>0</v>
      </c>
      <c r="M87" s="41">
        <f>Details!X86</f>
        <v>1129</v>
      </c>
    </row>
    <row r="88" spans="1:13" x14ac:dyDescent="0.25">
      <c r="A88" s="54" t="s">
        <v>100</v>
      </c>
      <c r="B88" s="38">
        <f>SUM(Details!B87:D87)</f>
        <v>954</v>
      </c>
      <c r="C88" s="38">
        <f>SUM(Details!E87:H87)</f>
        <v>5394</v>
      </c>
      <c r="D88" s="38">
        <f>SUM(Details!I87:J87)</f>
        <v>260</v>
      </c>
      <c r="E88" s="38">
        <f>SUM(By_vaccine_type!$B88:$D88)</f>
        <v>6608</v>
      </c>
      <c r="F88" s="38">
        <f>SUM(Details!K87:L87)</f>
        <v>640</v>
      </c>
      <c r="G88" s="38">
        <f>SUM(Details!M87:P87)</f>
        <v>1089</v>
      </c>
      <c r="H88" s="38">
        <f>Details!Q87+Details!S87+Details!T87+Details!U87</f>
        <v>4781</v>
      </c>
      <c r="I88" s="38">
        <f>Details!R87</f>
        <v>211</v>
      </c>
      <c r="J88" s="38">
        <f>SUM(By_vaccine_type!$F88:$I88)</f>
        <v>6721</v>
      </c>
      <c r="K88" s="39">
        <f>Details!V87</f>
        <v>0</v>
      </c>
      <c r="L88" s="39">
        <f>SUM(Details!W87:W87)</f>
        <v>0</v>
      </c>
      <c r="M88" s="39">
        <f>Details!X87</f>
        <v>1162</v>
      </c>
    </row>
    <row r="89" spans="1:13" s="64" customFormat="1" x14ac:dyDescent="0.25">
      <c r="A89" s="61" t="s">
        <v>101</v>
      </c>
      <c r="B89" s="62">
        <f>SUM(Details!B88:D88)</f>
        <v>24301</v>
      </c>
      <c r="C89" s="62">
        <f>SUM(Details!E88:H88)</f>
        <v>101215</v>
      </c>
      <c r="D89" s="62">
        <f>SUM(Details!I88:J88)</f>
        <v>6990</v>
      </c>
      <c r="E89" s="62">
        <f>SUM(By_vaccine_type!$B89:$D89)</f>
        <v>132506</v>
      </c>
      <c r="F89" s="62">
        <f>SUM(Details!K88:L88)</f>
        <v>13708</v>
      </c>
      <c r="G89" s="62">
        <f>SUM(Details!M88:P88)</f>
        <v>15271</v>
      </c>
      <c r="H89" s="62">
        <f>Details!Q88+Details!S88+Details!T88+Details!U88</f>
        <v>53147</v>
      </c>
      <c r="I89" s="62">
        <f>Details!R88</f>
        <v>5319</v>
      </c>
      <c r="J89" s="62">
        <f>SUM(By_vaccine_type!$F89:$I89)</f>
        <v>87445</v>
      </c>
      <c r="K89" s="63">
        <f>Details!V88</f>
        <v>1098</v>
      </c>
      <c r="L89" s="63">
        <f>SUM(Details!W88:W88)</f>
        <v>991</v>
      </c>
      <c r="M89" s="63">
        <f>Details!X88</f>
        <v>0</v>
      </c>
    </row>
    <row r="90" spans="1:13" x14ac:dyDescent="0.25">
      <c r="A90" s="54" t="s">
        <v>102</v>
      </c>
      <c r="B90" s="38">
        <f>SUM(Details!B89:D89)</f>
        <v>9136</v>
      </c>
      <c r="C90" s="38">
        <f>SUM(Details!E89:H89)</f>
        <v>26491</v>
      </c>
      <c r="D90" s="38">
        <f>SUM(Details!I89:J89)</f>
        <v>3019</v>
      </c>
      <c r="E90" s="38">
        <f>SUM(By_vaccine_type!$B90:$D90)</f>
        <v>38646</v>
      </c>
      <c r="F90" s="38">
        <f>SUM(Details!K89:L89)</f>
        <v>3057</v>
      </c>
      <c r="G90" s="38">
        <f>SUM(Details!M89:P89)</f>
        <v>5234</v>
      </c>
      <c r="H90" s="38">
        <f>Details!Q89+Details!S89+Details!T89+Details!U89</f>
        <v>9273</v>
      </c>
      <c r="I90" s="38">
        <f>Details!R89</f>
        <v>1285</v>
      </c>
      <c r="J90" s="38">
        <f>SUM(By_vaccine_type!$F90:$I90)</f>
        <v>18849</v>
      </c>
      <c r="K90" s="39">
        <f>Details!V89</f>
        <v>1098</v>
      </c>
      <c r="L90" s="39">
        <f>SUM(Details!W89:W89)</f>
        <v>991</v>
      </c>
      <c r="M90" s="39">
        <f>Details!X89</f>
        <v>0</v>
      </c>
    </row>
    <row r="91" spans="1:13" x14ac:dyDescent="0.25">
      <c r="A91" s="55" t="s">
        <v>103</v>
      </c>
      <c r="B91" s="40">
        <f>SUM(Details!B90:D90)</f>
        <v>1378</v>
      </c>
      <c r="C91" s="40">
        <f>SUM(Details!E90:H90)</f>
        <v>10524</v>
      </c>
      <c r="D91" s="40">
        <f>SUM(Details!I90:J90)</f>
        <v>334</v>
      </c>
      <c r="E91" s="40">
        <f>SUM(By_vaccine_type!$B91:$D91)</f>
        <v>12236</v>
      </c>
      <c r="F91" s="40">
        <f>SUM(Details!K90:L90)</f>
        <v>1211</v>
      </c>
      <c r="G91" s="40">
        <f>SUM(Details!M90:P90)</f>
        <v>1346</v>
      </c>
      <c r="H91" s="40">
        <f>Details!Q90+Details!S90+Details!T90+Details!U90</f>
        <v>7681</v>
      </c>
      <c r="I91" s="40">
        <f>Details!R90</f>
        <v>237</v>
      </c>
      <c r="J91" s="40">
        <f>SUM(By_vaccine_type!$F91:$I91)</f>
        <v>10475</v>
      </c>
      <c r="K91" s="41">
        <f>Details!V90</f>
        <v>0</v>
      </c>
      <c r="L91" s="41">
        <f>SUM(Details!W90:W90)</f>
        <v>0</v>
      </c>
      <c r="M91" s="41">
        <f>Details!X90</f>
        <v>0</v>
      </c>
    </row>
    <row r="92" spans="1:13" x14ac:dyDescent="0.25">
      <c r="A92" s="54" t="s">
        <v>104</v>
      </c>
      <c r="B92" s="38">
        <f>SUM(Details!B91:D91)</f>
        <v>585</v>
      </c>
      <c r="C92" s="38">
        <f>SUM(Details!E91:H91)</f>
        <v>3669</v>
      </c>
      <c r="D92" s="38">
        <f>SUM(Details!I91:J91)</f>
        <v>428</v>
      </c>
      <c r="E92" s="38">
        <f>SUM(By_vaccine_type!$B92:$D92)</f>
        <v>4682</v>
      </c>
      <c r="F92" s="38">
        <f>SUM(Details!K91:L91)</f>
        <v>500</v>
      </c>
      <c r="G92" s="38">
        <f>SUM(Details!M91:P91)</f>
        <v>147</v>
      </c>
      <c r="H92" s="38">
        <f>Details!Q91+Details!S91+Details!T91+Details!U91</f>
        <v>3053</v>
      </c>
      <c r="I92" s="38">
        <f>Details!R91</f>
        <v>167</v>
      </c>
      <c r="J92" s="38">
        <f>SUM(By_vaccine_type!$F92:$I92)</f>
        <v>3867</v>
      </c>
      <c r="K92" s="39">
        <f>Details!V91</f>
        <v>0</v>
      </c>
      <c r="L92" s="39">
        <f>SUM(Details!W91:W91)</f>
        <v>0</v>
      </c>
      <c r="M92" s="39">
        <f>Details!X91</f>
        <v>0</v>
      </c>
    </row>
    <row r="93" spans="1:13" x14ac:dyDescent="0.25">
      <c r="A93" s="55" t="s">
        <v>105</v>
      </c>
      <c r="B93" s="40">
        <f>SUM(Details!B92:D92)</f>
        <v>602</v>
      </c>
      <c r="C93" s="40">
        <f>SUM(Details!E92:H92)</f>
        <v>4092</v>
      </c>
      <c r="D93" s="40">
        <f>SUM(Details!I92:J92)</f>
        <v>78</v>
      </c>
      <c r="E93" s="40">
        <f>SUM(By_vaccine_type!$B93:$D93)</f>
        <v>4772</v>
      </c>
      <c r="F93" s="40">
        <f>SUM(Details!K92:L92)</f>
        <v>470</v>
      </c>
      <c r="G93" s="40">
        <f>SUM(Details!M92:P92)</f>
        <v>540</v>
      </c>
      <c r="H93" s="40">
        <f>Details!Q92+Details!S92+Details!T92+Details!U92</f>
        <v>2277</v>
      </c>
      <c r="I93" s="40">
        <f>Details!R92</f>
        <v>84</v>
      </c>
      <c r="J93" s="40">
        <f>SUM(By_vaccine_type!$F93:$I93)</f>
        <v>3371</v>
      </c>
      <c r="K93" s="41">
        <f>Details!V92</f>
        <v>0</v>
      </c>
      <c r="L93" s="41">
        <f>SUM(Details!W92:W92)</f>
        <v>0</v>
      </c>
      <c r="M93" s="41">
        <f>Details!X92</f>
        <v>0</v>
      </c>
    </row>
    <row r="94" spans="1:13" x14ac:dyDescent="0.25">
      <c r="A94" s="54" t="s">
        <v>106</v>
      </c>
      <c r="B94" s="38">
        <f>SUM(Details!B93:D93)</f>
        <v>2430</v>
      </c>
      <c r="C94" s="38">
        <f>SUM(Details!E93:H93)</f>
        <v>10062</v>
      </c>
      <c r="D94" s="38">
        <f>SUM(Details!I93:J93)</f>
        <v>0</v>
      </c>
      <c r="E94" s="38">
        <f>SUM(By_vaccine_type!$B94:$D94)</f>
        <v>12492</v>
      </c>
      <c r="F94" s="38">
        <f>SUM(Details!K93:L93)</f>
        <v>950</v>
      </c>
      <c r="G94" s="38">
        <f>SUM(Details!M93:P93)</f>
        <v>1565</v>
      </c>
      <c r="H94" s="38">
        <f>Details!Q93+Details!S93+Details!T93+Details!U93</f>
        <v>3765</v>
      </c>
      <c r="I94" s="38">
        <f>Details!R93</f>
        <v>0</v>
      </c>
      <c r="J94" s="38">
        <f>SUM(By_vaccine_type!$F94:$I94)</f>
        <v>6280</v>
      </c>
      <c r="K94" s="39">
        <f>Details!V93</f>
        <v>0</v>
      </c>
      <c r="L94" s="39">
        <f>SUM(Details!W93:W93)</f>
        <v>0</v>
      </c>
      <c r="M94" s="39">
        <f>Details!X93</f>
        <v>0</v>
      </c>
    </row>
    <row r="95" spans="1:13" x14ac:dyDescent="0.25">
      <c r="A95" s="55" t="s">
        <v>107</v>
      </c>
      <c r="B95" s="40">
        <f>SUM(Details!B94:D94)</f>
        <v>1071</v>
      </c>
      <c r="C95" s="40">
        <f>SUM(Details!E94:H94)</f>
        <v>7269</v>
      </c>
      <c r="D95" s="40">
        <f>SUM(Details!I94:J94)</f>
        <v>358</v>
      </c>
      <c r="E95" s="40">
        <f>SUM(By_vaccine_type!$B95:$D95)</f>
        <v>8698</v>
      </c>
      <c r="F95" s="40">
        <f>SUM(Details!K94:L94)</f>
        <v>954</v>
      </c>
      <c r="G95" s="40">
        <f>SUM(Details!M94:P94)</f>
        <v>850</v>
      </c>
      <c r="H95" s="40">
        <f>Details!Q94+Details!S94+Details!T94+Details!U94</f>
        <v>2006</v>
      </c>
      <c r="I95" s="40">
        <f>Details!R94</f>
        <v>242</v>
      </c>
      <c r="J95" s="40">
        <f>SUM(By_vaccine_type!$F95:$I95)</f>
        <v>4052</v>
      </c>
      <c r="K95" s="41">
        <f>Details!V94</f>
        <v>0</v>
      </c>
      <c r="L95" s="41">
        <f>SUM(Details!W94:W94)</f>
        <v>0</v>
      </c>
      <c r="M95" s="41">
        <f>Details!X94</f>
        <v>0</v>
      </c>
    </row>
    <row r="96" spans="1:13" x14ac:dyDescent="0.25">
      <c r="A96" s="54" t="s">
        <v>108</v>
      </c>
      <c r="B96" s="38">
        <f>SUM(Details!B95:D95)</f>
        <v>2210</v>
      </c>
      <c r="C96" s="38">
        <f>SUM(Details!E95:H95)</f>
        <v>10816</v>
      </c>
      <c r="D96" s="38">
        <f>SUM(Details!I95:J95)</f>
        <v>0</v>
      </c>
      <c r="E96" s="38">
        <f>SUM(By_vaccine_type!$B96:$D96)</f>
        <v>13026</v>
      </c>
      <c r="F96" s="38">
        <f>SUM(Details!K95:L95)</f>
        <v>1426</v>
      </c>
      <c r="G96" s="38">
        <f>SUM(Details!M95:P95)</f>
        <v>1803</v>
      </c>
      <c r="H96" s="38">
        <f>Details!Q95+Details!S95+Details!T95+Details!U95</f>
        <v>10165</v>
      </c>
      <c r="I96" s="38">
        <f>Details!R95</f>
        <v>33</v>
      </c>
      <c r="J96" s="38">
        <f>SUM(By_vaccine_type!$F96:$I96)</f>
        <v>13427</v>
      </c>
      <c r="K96" s="39">
        <f>Details!V95</f>
        <v>0</v>
      </c>
      <c r="L96" s="39">
        <f>SUM(Details!W95:W95)</f>
        <v>0</v>
      </c>
      <c r="M96" s="39">
        <f>Details!X95</f>
        <v>0</v>
      </c>
    </row>
    <row r="97" spans="1:13" x14ac:dyDescent="0.25">
      <c r="A97" s="55" t="s">
        <v>109</v>
      </c>
      <c r="B97" s="40">
        <f>SUM(Details!B96:D96)</f>
        <v>2156</v>
      </c>
      <c r="C97" s="40">
        <f>SUM(Details!E96:H96)</f>
        <v>12848</v>
      </c>
      <c r="D97" s="40">
        <f>SUM(Details!I96:J96)</f>
        <v>1326</v>
      </c>
      <c r="E97" s="40">
        <f>SUM(By_vaccine_type!$B97:$D97)</f>
        <v>16330</v>
      </c>
      <c r="F97" s="40">
        <f>SUM(Details!K96:L96)</f>
        <v>1555</v>
      </c>
      <c r="G97" s="40">
        <f>SUM(Details!M96:P96)</f>
        <v>2490</v>
      </c>
      <c r="H97" s="40">
        <f>Details!Q96+Details!S96+Details!T96+Details!U96</f>
        <v>4210</v>
      </c>
      <c r="I97" s="40">
        <f>Details!R96</f>
        <v>882</v>
      </c>
      <c r="J97" s="40">
        <f>SUM(By_vaccine_type!$F97:$I97)</f>
        <v>9137</v>
      </c>
      <c r="K97" s="41">
        <f>Details!V96</f>
        <v>0</v>
      </c>
      <c r="L97" s="41">
        <f>SUM(Details!W96:W96)</f>
        <v>0</v>
      </c>
      <c r="M97" s="41">
        <f>Details!X96</f>
        <v>0</v>
      </c>
    </row>
    <row r="98" spans="1:13" x14ac:dyDescent="0.25">
      <c r="A98" s="54" t="s">
        <v>110</v>
      </c>
      <c r="B98" s="38">
        <f>SUM(Details!B97:D97)</f>
        <v>819</v>
      </c>
      <c r="C98" s="38">
        <f>SUM(Details!E97:H97)</f>
        <v>4135</v>
      </c>
      <c r="D98" s="38">
        <f>SUM(Details!I97:J97)</f>
        <v>492</v>
      </c>
      <c r="E98" s="38">
        <f>SUM(By_vaccine_type!$B98:$D98)</f>
        <v>5446</v>
      </c>
      <c r="F98" s="38">
        <f>SUM(Details!K97:L97)</f>
        <v>711</v>
      </c>
      <c r="G98" s="38">
        <f>SUM(Details!M97:P97)</f>
        <v>739</v>
      </c>
      <c r="H98" s="38"/>
      <c r="I98" s="38">
        <f>Details!R97</f>
        <v>344</v>
      </c>
      <c r="J98" s="38">
        <f>SUM(By_vaccine_type!$F98:$I98)</f>
        <v>1794</v>
      </c>
      <c r="K98" s="39">
        <f>Details!V97</f>
        <v>0</v>
      </c>
      <c r="L98" s="39">
        <f>SUM(Details!W97:W97)</f>
        <v>0</v>
      </c>
      <c r="M98" s="39">
        <f>Details!X97</f>
        <v>0</v>
      </c>
    </row>
    <row r="99" spans="1:13" ht="15.75" customHeight="1" thickBot="1" x14ac:dyDescent="0.3">
      <c r="A99" s="56" t="s">
        <v>111</v>
      </c>
      <c r="B99" s="42">
        <f>SUM(Details!B98:D98)</f>
        <v>3914</v>
      </c>
      <c r="C99" s="42">
        <f>SUM(Details!E98:H98)</f>
        <v>11309</v>
      </c>
      <c r="D99" s="42">
        <f>SUM(Details!I98:J98)</f>
        <v>955</v>
      </c>
      <c r="E99" s="42">
        <f>SUM(By_vaccine_type!$B99:$D99)</f>
        <v>16178</v>
      </c>
      <c r="F99" s="42">
        <f>SUM(Details!K98:L98)</f>
        <v>2874</v>
      </c>
      <c r="G99" s="42">
        <f>SUM(Details!M98:P98)</f>
        <v>557</v>
      </c>
      <c r="H99" s="42">
        <f>Details!Q98+Details!S98+Details!T98+Details!U98</f>
        <v>6988</v>
      </c>
      <c r="I99" s="42">
        <f>Details!R98</f>
        <v>2045</v>
      </c>
      <c r="J99" s="42">
        <f>SUM(By_vaccine_type!$F99:$I99)</f>
        <v>12464</v>
      </c>
      <c r="K99" s="43">
        <f>Details!V98</f>
        <v>0</v>
      </c>
      <c r="L99" s="43">
        <f>SUM(Details!W98:W98)</f>
        <v>0</v>
      </c>
      <c r="M99" s="43">
        <f>Details!X98</f>
        <v>0</v>
      </c>
    </row>
  </sheetData>
  <mergeCells count="8">
    <mergeCell ref="AB1:AC1"/>
    <mergeCell ref="Z1:AA1"/>
    <mergeCell ref="U1:Y1"/>
    <mergeCell ref="B1:E1"/>
    <mergeCell ref="F1:I1"/>
    <mergeCell ref="O1:O2"/>
    <mergeCell ref="P1:P2"/>
    <mergeCell ref="Q1:T1"/>
  </mergeCells>
  <phoneticPr fontId="14" type="noConversion"/>
  <pageMargins left="0.7" right="0.7" top="0.48" bottom="0.38" header="0.3" footer="0.2"/>
  <pageSetup scale="75" orientation="landscape" r:id="rId1"/>
  <headerFooter>
    <oddFooter>&amp;CIt is for internal use only; Restricted to code</oddFooter>
  </headerFooter>
  <colBreaks count="2" manualBreakCount="2">
    <brk id="13" max="1048575" man="1"/>
    <brk id="29" max="1048575" man="1"/>
  </colBreaks>
  <ignoredErrors>
    <ignoredError sqref="F13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5825-2DFF-400C-8FDE-48A3EAA1890B}">
  <dimension ref="A1:X100"/>
  <sheetViews>
    <sheetView workbookViewId="0">
      <pane xSplit="1" ySplit="2" topLeftCell="I81" activePane="bottomRight" state="frozen"/>
      <selection pane="topRight" activeCell="B1" sqref="B1"/>
      <selection pane="bottomLeft" activeCell="A3" sqref="A3"/>
      <selection pane="bottomRight" sqref="A1:X98"/>
    </sheetView>
  </sheetViews>
  <sheetFormatPr defaultRowHeight="15" x14ac:dyDescent="0.25"/>
  <cols>
    <col min="1" max="1" width="25.85546875" style="57" customWidth="1"/>
  </cols>
  <sheetData>
    <row r="1" spans="1:24" ht="15.75" customHeight="1" thickBot="1" x14ac:dyDescent="0.3">
      <c r="A1" s="324" t="s">
        <v>131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6"/>
    </row>
    <row r="2" spans="1:24" ht="79.5" customHeight="1" thickBot="1" x14ac:dyDescent="0.3">
      <c r="A2" s="128" t="s">
        <v>0</v>
      </c>
      <c r="B2" s="1" t="s">
        <v>132</v>
      </c>
      <c r="C2" s="1" t="s">
        <v>267</v>
      </c>
      <c r="D2" s="1" t="s">
        <v>1</v>
      </c>
      <c r="E2" s="1" t="s">
        <v>133</v>
      </c>
      <c r="F2" s="1" t="s">
        <v>2</v>
      </c>
      <c r="G2" s="1" t="s">
        <v>3</v>
      </c>
      <c r="H2" s="1" t="s">
        <v>6</v>
      </c>
      <c r="I2" s="1" t="s">
        <v>5</v>
      </c>
      <c r="J2" s="1" t="s">
        <v>4</v>
      </c>
      <c r="K2" s="1" t="s">
        <v>8</v>
      </c>
      <c r="L2" s="1" t="s">
        <v>7</v>
      </c>
      <c r="M2" s="1" t="s">
        <v>134</v>
      </c>
      <c r="N2" s="1" t="s">
        <v>10</v>
      </c>
      <c r="O2" s="1" t="s">
        <v>135</v>
      </c>
      <c r="P2" s="1" t="s">
        <v>12</v>
      </c>
      <c r="Q2" s="1" t="s">
        <v>11</v>
      </c>
      <c r="R2" s="1" t="s">
        <v>14</v>
      </c>
      <c r="S2" s="1" t="s">
        <v>15</v>
      </c>
      <c r="T2" s="1" t="s">
        <v>9</v>
      </c>
      <c r="U2" s="1" t="s">
        <v>13</v>
      </c>
      <c r="V2" s="1" t="s">
        <v>148</v>
      </c>
      <c r="W2" s="1" t="s">
        <v>271</v>
      </c>
      <c r="X2" s="1" t="s">
        <v>275</v>
      </c>
    </row>
    <row r="3" spans="1:24" ht="15.75" thickBot="1" x14ac:dyDescent="0.3">
      <c r="A3" s="129" t="s">
        <v>163</v>
      </c>
      <c r="B3" s="2">
        <v>10581</v>
      </c>
      <c r="C3" s="2">
        <v>4018</v>
      </c>
      <c r="D3" s="2">
        <v>15369</v>
      </c>
      <c r="E3" s="2"/>
      <c r="F3" s="2">
        <v>5021</v>
      </c>
      <c r="G3" s="2">
        <v>27763</v>
      </c>
      <c r="H3" s="2">
        <v>54165</v>
      </c>
      <c r="I3" s="2">
        <v>9777</v>
      </c>
      <c r="J3" s="2">
        <v>3500</v>
      </c>
      <c r="K3" s="2">
        <v>1519</v>
      </c>
      <c r="L3" s="2">
        <v>11356</v>
      </c>
      <c r="M3" s="2">
        <v>5459</v>
      </c>
      <c r="N3" s="2">
        <v>3246</v>
      </c>
      <c r="O3" s="2"/>
      <c r="P3" s="2">
        <v>11118</v>
      </c>
      <c r="Q3" s="2">
        <v>543</v>
      </c>
      <c r="R3" s="2">
        <v>5997</v>
      </c>
      <c r="S3" s="2">
        <v>42400</v>
      </c>
      <c r="T3" s="2">
        <v>10159</v>
      </c>
      <c r="U3" s="2">
        <v>20037</v>
      </c>
      <c r="V3" s="2"/>
      <c r="W3" s="2"/>
      <c r="X3" s="2">
        <v>17644</v>
      </c>
    </row>
    <row r="4" spans="1:24" ht="15.75" thickBot="1" x14ac:dyDescent="0.3">
      <c r="A4" s="129" t="s">
        <v>164</v>
      </c>
      <c r="B4" s="2"/>
      <c r="C4" s="2"/>
      <c r="D4" s="2">
        <v>132</v>
      </c>
      <c r="E4" s="2"/>
      <c r="F4" s="2">
        <v>2770</v>
      </c>
      <c r="G4" s="2">
        <v>301</v>
      </c>
      <c r="H4" s="2"/>
      <c r="I4" s="2">
        <v>114</v>
      </c>
      <c r="J4" s="2">
        <v>114</v>
      </c>
      <c r="K4" s="2"/>
      <c r="L4" s="2"/>
      <c r="M4" s="2"/>
      <c r="N4" s="2">
        <v>72</v>
      </c>
      <c r="O4" s="2"/>
      <c r="P4" s="2">
        <v>623</v>
      </c>
      <c r="Q4" s="2"/>
      <c r="R4" s="2"/>
      <c r="S4" s="2"/>
      <c r="T4" s="2"/>
      <c r="U4" s="2">
        <v>2680</v>
      </c>
      <c r="V4" s="2"/>
      <c r="W4" s="2"/>
      <c r="X4" s="2">
        <v>87</v>
      </c>
    </row>
    <row r="5" spans="1:24" ht="15.75" thickBot="1" x14ac:dyDescent="0.3">
      <c r="A5" s="129" t="s">
        <v>165</v>
      </c>
      <c r="B5" s="2"/>
      <c r="C5" s="2"/>
      <c r="D5" s="2">
        <v>839</v>
      </c>
      <c r="E5" s="2"/>
      <c r="F5" s="2"/>
      <c r="G5" s="2">
        <v>2034</v>
      </c>
      <c r="H5" s="2">
        <v>4736</v>
      </c>
      <c r="I5" s="2">
        <v>117</v>
      </c>
      <c r="J5" s="2">
        <v>260</v>
      </c>
      <c r="K5" s="2"/>
      <c r="L5" s="2">
        <v>625</v>
      </c>
      <c r="M5" s="2"/>
      <c r="N5" s="2"/>
      <c r="O5" s="2"/>
      <c r="P5" s="2">
        <v>949</v>
      </c>
      <c r="Q5" s="2"/>
      <c r="R5" s="2">
        <v>260</v>
      </c>
      <c r="S5" s="2">
        <v>3918</v>
      </c>
      <c r="T5" s="2">
        <v>1034</v>
      </c>
      <c r="U5" s="2">
        <v>1115</v>
      </c>
      <c r="V5" s="2"/>
      <c r="W5" s="2"/>
      <c r="X5" s="2">
        <v>1188</v>
      </c>
    </row>
    <row r="6" spans="1:24" ht="15.75" thickBot="1" x14ac:dyDescent="0.3">
      <c r="A6" s="129" t="s">
        <v>166</v>
      </c>
      <c r="B6" s="2"/>
      <c r="C6" s="2"/>
      <c r="D6" s="2">
        <v>1963</v>
      </c>
      <c r="E6" s="2"/>
      <c r="F6" s="2">
        <v>330</v>
      </c>
      <c r="G6" s="2">
        <v>2256</v>
      </c>
      <c r="H6" s="2">
        <v>1678</v>
      </c>
      <c r="I6" s="2">
        <v>4976</v>
      </c>
      <c r="J6" s="2">
        <v>84</v>
      </c>
      <c r="K6" s="2"/>
      <c r="L6" s="2">
        <v>986</v>
      </c>
      <c r="M6" s="2"/>
      <c r="N6" s="2">
        <v>210</v>
      </c>
      <c r="O6" s="2"/>
      <c r="P6" s="2">
        <v>1728</v>
      </c>
      <c r="Q6" s="2"/>
      <c r="R6" s="2">
        <v>135</v>
      </c>
      <c r="S6" s="2">
        <v>1642</v>
      </c>
      <c r="T6" s="2">
        <v>250</v>
      </c>
      <c r="U6" s="2">
        <v>2172</v>
      </c>
      <c r="V6" s="2"/>
      <c r="W6" s="2"/>
      <c r="X6" s="2">
        <v>2381</v>
      </c>
    </row>
    <row r="7" spans="1:24" ht="15.75" thickBot="1" x14ac:dyDescent="0.3">
      <c r="A7" s="129" t="s">
        <v>167</v>
      </c>
      <c r="B7" s="2">
        <v>1107</v>
      </c>
      <c r="C7" s="2"/>
      <c r="D7" s="2">
        <v>929</v>
      </c>
      <c r="E7" s="2"/>
      <c r="F7" s="2">
        <v>179</v>
      </c>
      <c r="G7" s="2">
        <v>799</v>
      </c>
      <c r="H7" s="2">
        <v>4914</v>
      </c>
      <c r="I7" s="2"/>
      <c r="J7" s="2">
        <v>88</v>
      </c>
      <c r="K7" s="2"/>
      <c r="L7" s="2">
        <v>563</v>
      </c>
      <c r="M7" s="2">
        <v>159</v>
      </c>
      <c r="N7" s="2"/>
      <c r="O7" s="2"/>
      <c r="P7" s="2">
        <v>886</v>
      </c>
      <c r="Q7" s="2"/>
      <c r="R7" s="2">
        <v>83</v>
      </c>
      <c r="S7" s="2">
        <v>5413</v>
      </c>
      <c r="T7" s="2">
        <v>632</v>
      </c>
      <c r="U7" s="2">
        <v>600</v>
      </c>
      <c r="V7" s="2"/>
      <c r="W7" s="2"/>
      <c r="X7" s="2"/>
    </row>
    <row r="8" spans="1:24" ht="15.75" thickBot="1" x14ac:dyDescent="0.3">
      <c r="A8" s="129" t="s">
        <v>168</v>
      </c>
      <c r="B8" s="2"/>
      <c r="C8" s="2"/>
      <c r="D8" s="2">
        <v>1628</v>
      </c>
      <c r="E8" s="2"/>
      <c r="F8" s="2">
        <v>277</v>
      </c>
      <c r="G8" s="2">
        <v>2569</v>
      </c>
      <c r="H8" s="2">
        <v>6965</v>
      </c>
      <c r="I8" s="2"/>
      <c r="J8" s="2">
        <v>598</v>
      </c>
      <c r="K8" s="2"/>
      <c r="L8" s="2">
        <v>948</v>
      </c>
      <c r="M8" s="2"/>
      <c r="N8" s="2">
        <v>303</v>
      </c>
      <c r="O8" s="2"/>
      <c r="P8" s="2">
        <v>209</v>
      </c>
      <c r="Q8" s="2"/>
      <c r="R8" s="2">
        <v>268</v>
      </c>
      <c r="S8" s="2">
        <v>5844</v>
      </c>
      <c r="T8" s="2">
        <v>252</v>
      </c>
      <c r="U8" s="2">
        <v>2335</v>
      </c>
      <c r="V8" s="2"/>
      <c r="W8" s="2"/>
      <c r="X8" s="2">
        <v>1960</v>
      </c>
    </row>
    <row r="9" spans="1:24" ht="15.75" thickBot="1" x14ac:dyDescent="0.3">
      <c r="A9" s="129" t="s">
        <v>169</v>
      </c>
      <c r="B9" s="2">
        <v>475</v>
      </c>
      <c r="C9" s="2"/>
      <c r="D9" s="2">
        <v>1879</v>
      </c>
      <c r="E9" s="2"/>
      <c r="F9" s="2">
        <v>301</v>
      </c>
      <c r="G9" s="2">
        <v>1692</v>
      </c>
      <c r="H9" s="2">
        <v>5324</v>
      </c>
      <c r="I9" s="2"/>
      <c r="J9" s="2">
        <v>284</v>
      </c>
      <c r="K9" s="2"/>
      <c r="L9" s="2">
        <v>895</v>
      </c>
      <c r="M9" s="2">
        <v>234</v>
      </c>
      <c r="N9" s="2">
        <v>223</v>
      </c>
      <c r="O9" s="2"/>
      <c r="P9" s="2"/>
      <c r="Q9" s="2">
        <v>490</v>
      </c>
      <c r="R9" s="2">
        <v>1853</v>
      </c>
      <c r="S9" s="2">
        <v>4247</v>
      </c>
      <c r="T9" s="2">
        <v>294</v>
      </c>
      <c r="U9" s="2">
        <v>1991</v>
      </c>
      <c r="V9" s="2"/>
      <c r="W9" s="2"/>
      <c r="X9" s="2">
        <v>1755</v>
      </c>
    </row>
    <row r="10" spans="1:24" ht="15.75" thickBot="1" x14ac:dyDescent="0.3">
      <c r="A10" s="129" t="s">
        <v>170</v>
      </c>
      <c r="B10" s="2"/>
      <c r="C10" s="2"/>
      <c r="D10" s="2">
        <v>1241</v>
      </c>
      <c r="E10" s="2"/>
      <c r="F10" s="2">
        <v>307</v>
      </c>
      <c r="G10" s="2">
        <v>2954</v>
      </c>
      <c r="H10" s="2">
        <v>6376</v>
      </c>
      <c r="I10" s="2">
        <v>70</v>
      </c>
      <c r="J10" s="2">
        <v>351</v>
      </c>
      <c r="K10" s="2"/>
      <c r="L10" s="2">
        <v>922</v>
      </c>
      <c r="M10" s="2"/>
      <c r="N10" s="2">
        <v>273</v>
      </c>
      <c r="O10" s="2"/>
      <c r="P10" s="2">
        <v>1081</v>
      </c>
      <c r="Q10" s="2"/>
      <c r="R10" s="2">
        <v>378</v>
      </c>
      <c r="S10" s="2">
        <v>1429</v>
      </c>
      <c r="T10" s="2">
        <v>290</v>
      </c>
      <c r="U10" s="2">
        <v>2603</v>
      </c>
      <c r="V10" s="2"/>
      <c r="W10" s="2"/>
      <c r="X10" s="2">
        <v>1851</v>
      </c>
    </row>
    <row r="11" spans="1:24" ht="15.75" thickBot="1" x14ac:dyDescent="0.3">
      <c r="A11" s="129" t="s">
        <v>171</v>
      </c>
      <c r="B11" s="2">
        <v>2118</v>
      </c>
      <c r="C11" s="2"/>
      <c r="D11" s="2">
        <v>2083</v>
      </c>
      <c r="E11" s="2"/>
      <c r="F11" s="2">
        <v>497</v>
      </c>
      <c r="G11" s="2">
        <v>1088</v>
      </c>
      <c r="H11" s="2">
        <v>15372</v>
      </c>
      <c r="I11" s="2">
        <v>1329</v>
      </c>
      <c r="J11" s="2"/>
      <c r="K11" s="2">
        <v>1519</v>
      </c>
      <c r="L11" s="2">
        <v>1519</v>
      </c>
      <c r="M11" s="2">
        <v>2702</v>
      </c>
      <c r="N11" s="2">
        <v>371</v>
      </c>
      <c r="O11" s="2"/>
      <c r="P11" s="2"/>
      <c r="Q11" s="2">
        <v>18</v>
      </c>
      <c r="R11" s="2">
        <v>1767</v>
      </c>
      <c r="S11" s="2">
        <v>13003</v>
      </c>
      <c r="T11" s="2">
        <v>96</v>
      </c>
      <c r="U11" s="2"/>
      <c r="V11" s="2"/>
      <c r="W11" s="2"/>
      <c r="X11" s="2"/>
    </row>
    <row r="12" spans="1:24" ht="15.75" thickBot="1" x14ac:dyDescent="0.3">
      <c r="A12" s="129" t="s">
        <v>172</v>
      </c>
      <c r="B12" s="2">
        <v>1967</v>
      </c>
      <c r="C12" s="2">
        <v>4018</v>
      </c>
      <c r="D12" s="2">
        <v>1952</v>
      </c>
      <c r="E12" s="2"/>
      <c r="F12" s="2"/>
      <c r="G12" s="2">
        <v>8054</v>
      </c>
      <c r="H12" s="2">
        <v>533</v>
      </c>
      <c r="I12" s="2"/>
      <c r="J12" s="2">
        <v>401</v>
      </c>
      <c r="K12" s="2"/>
      <c r="L12" s="2">
        <v>2038</v>
      </c>
      <c r="M12" s="2">
        <v>1411</v>
      </c>
      <c r="N12" s="2">
        <v>1404</v>
      </c>
      <c r="O12" s="2"/>
      <c r="P12" s="2">
        <v>3289</v>
      </c>
      <c r="Q12" s="2"/>
      <c r="R12" s="2"/>
      <c r="S12" s="2">
        <v>224</v>
      </c>
      <c r="T12" s="2">
        <v>6321</v>
      </c>
      <c r="U12" s="2">
        <v>169</v>
      </c>
      <c r="V12" s="2"/>
      <c r="W12" s="2"/>
      <c r="X12" s="2">
        <v>5472</v>
      </c>
    </row>
    <row r="13" spans="1:24" ht="15.75" thickBot="1" x14ac:dyDescent="0.3">
      <c r="A13" s="129" t="s">
        <v>173</v>
      </c>
      <c r="B13" s="2">
        <v>4914</v>
      </c>
      <c r="C13" s="2"/>
      <c r="D13" s="2">
        <v>1424</v>
      </c>
      <c r="E13" s="2"/>
      <c r="F13" s="2">
        <v>360</v>
      </c>
      <c r="G13" s="2">
        <v>4756</v>
      </c>
      <c r="H13" s="2">
        <v>1575</v>
      </c>
      <c r="I13" s="2">
        <v>1098</v>
      </c>
      <c r="J13" s="2">
        <v>1220</v>
      </c>
      <c r="K13" s="2"/>
      <c r="L13" s="2">
        <v>1070</v>
      </c>
      <c r="M13" s="2">
        <v>953</v>
      </c>
      <c r="N13" s="2">
        <v>205</v>
      </c>
      <c r="O13" s="2"/>
      <c r="P13" s="2">
        <v>1346</v>
      </c>
      <c r="Q13" s="2">
        <v>35</v>
      </c>
      <c r="R13" s="2">
        <v>4</v>
      </c>
      <c r="S13" s="2">
        <v>1522</v>
      </c>
      <c r="T13" s="2">
        <v>346</v>
      </c>
      <c r="U13" s="2">
        <v>3871</v>
      </c>
      <c r="V13" s="2"/>
      <c r="W13" s="2"/>
      <c r="X13" s="2">
        <v>1491</v>
      </c>
    </row>
    <row r="14" spans="1:24" ht="15.75" thickBot="1" x14ac:dyDescent="0.3">
      <c r="A14" s="129" t="s">
        <v>174</v>
      </c>
      <c r="B14" s="2"/>
      <c r="C14" s="2"/>
      <c r="D14" s="2">
        <v>1299</v>
      </c>
      <c r="E14" s="2"/>
      <c r="F14" s="2"/>
      <c r="G14" s="2">
        <v>1260</v>
      </c>
      <c r="H14" s="2">
        <v>6692</v>
      </c>
      <c r="I14" s="2">
        <v>2073</v>
      </c>
      <c r="J14" s="2">
        <v>100</v>
      </c>
      <c r="K14" s="2"/>
      <c r="L14" s="2">
        <v>1790</v>
      </c>
      <c r="M14" s="2"/>
      <c r="N14" s="2">
        <v>185</v>
      </c>
      <c r="O14" s="2"/>
      <c r="P14" s="2">
        <v>1007</v>
      </c>
      <c r="Q14" s="2"/>
      <c r="R14" s="2">
        <v>1249</v>
      </c>
      <c r="S14" s="2">
        <v>5158</v>
      </c>
      <c r="T14" s="2">
        <v>644</v>
      </c>
      <c r="U14" s="2">
        <v>2501</v>
      </c>
      <c r="V14" s="2"/>
      <c r="W14" s="2"/>
      <c r="X14" s="2">
        <v>1459</v>
      </c>
    </row>
    <row r="15" spans="1:24" ht="15.75" thickBot="1" x14ac:dyDescent="0.3">
      <c r="A15" s="129" t="s">
        <v>175</v>
      </c>
      <c r="B15" s="2"/>
      <c r="C15" s="2">
        <v>595</v>
      </c>
      <c r="D15" s="2">
        <v>1348</v>
      </c>
      <c r="E15" s="2"/>
      <c r="F15" s="2">
        <v>143</v>
      </c>
      <c r="G15" s="2">
        <v>105</v>
      </c>
      <c r="H15" s="2">
        <v>44</v>
      </c>
      <c r="I15" s="2"/>
      <c r="J15" s="2">
        <v>93</v>
      </c>
      <c r="K15" s="2">
        <v>11</v>
      </c>
      <c r="L15" s="2">
        <v>2804</v>
      </c>
      <c r="M15" s="2"/>
      <c r="N15" s="2">
        <v>1488</v>
      </c>
      <c r="O15" s="2"/>
      <c r="P15" s="2">
        <v>91</v>
      </c>
      <c r="Q15" s="2"/>
      <c r="R15" s="2">
        <v>113</v>
      </c>
      <c r="S15" s="2">
        <v>12</v>
      </c>
      <c r="T15" s="2">
        <v>90</v>
      </c>
      <c r="U15" s="2">
        <v>6</v>
      </c>
      <c r="V15" s="2"/>
      <c r="W15" s="2"/>
      <c r="X15" s="2">
        <v>175</v>
      </c>
    </row>
    <row r="16" spans="1:24" ht="15.75" thickBot="1" x14ac:dyDescent="0.3">
      <c r="A16" s="129" t="s">
        <v>176</v>
      </c>
      <c r="B16" s="2"/>
      <c r="C16" s="2"/>
      <c r="D16" s="2">
        <v>186</v>
      </c>
      <c r="E16" s="2"/>
      <c r="F16" s="2">
        <v>133</v>
      </c>
      <c r="G16" s="2">
        <v>93</v>
      </c>
      <c r="H16" s="2"/>
      <c r="I16" s="2"/>
      <c r="J16" s="2"/>
      <c r="K16" s="2"/>
      <c r="L16" s="2"/>
      <c r="M16" s="2"/>
      <c r="N16" s="2">
        <v>186</v>
      </c>
      <c r="O16" s="2"/>
      <c r="P16" s="2"/>
      <c r="Q16" s="2"/>
      <c r="R16" s="2"/>
      <c r="S16" s="2"/>
      <c r="T16" s="2">
        <v>74</v>
      </c>
      <c r="U16" s="2"/>
      <c r="V16" s="2"/>
      <c r="W16" s="2"/>
      <c r="X16" s="2"/>
    </row>
    <row r="17" spans="1:24" ht="15.75" thickBot="1" x14ac:dyDescent="0.3">
      <c r="A17" s="129" t="s">
        <v>177</v>
      </c>
      <c r="B17" s="2"/>
      <c r="C17" s="2"/>
      <c r="D17" s="2">
        <v>299</v>
      </c>
      <c r="E17" s="2"/>
      <c r="F17" s="2"/>
      <c r="G17" s="2"/>
      <c r="H17" s="2"/>
      <c r="I17" s="2"/>
      <c r="J17" s="2"/>
      <c r="K17" s="2"/>
      <c r="L17" s="2">
        <v>1001</v>
      </c>
      <c r="M17" s="2"/>
      <c r="N17" s="2">
        <v>387</v>
      </c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thickBot="1" x14ac:dyDescent="0.3">
      <c r="A18" s="129" t="s">
        <v>178</v>
      </c>
      <c r="B18" s="2"/>
      <c r="C18" s="2">
        <v>595</v>
      </c>
      <c r="D18" s="2">
        <v>440</v>
      </c>
      <c r="E18" s="2"/>
      <c r="F18" s="2">
        <v>10</v>
      </c>
      <c r="G18" s="2">
        <v>12</v>
      </c>
      <c r="H18" s="2">
        <v>44</v>
      </c>
      <c r="I18" s="2"/>
      <c r="J18" s="2"/>
      <c r="K18" s="2">
        <v>11</v>
      </c>
      <c r="L18" s="2">
        <v>499</v>
      </c>
      <c r="M18" s="2"/>
      <c r="N18" s="2">
        <v>615</v>
      </c>
      <c r="O18" s="2"/>
      <c r="P18" s="2">
        <v>91</v>
      </c>
      <c r="Q18" s="2"/>
      <c r="R18" s="2">
        <v>113</v>
      </c>
      <c r="S18" s="2">
        <v>12</v>
      </c>
      <c r="T18" s="2">
        <v>16</v>
      </c>
      <c r="U18" s="2">
        <v>6</v>
      </c>
      <c r="V18" s="2"/>
      <c r="W18" s="2"/>
      <c r="X18" s="2">
        <v>91</v>
      </c>
    </row>
    <row r="19" spans="1:24" ht="15.75" thickBot="1" x14ac:dyDescent="0.3">
      <c r="A19" s="129" t="s">
        <v>179</v>
      </c>
      <c r="B19" s="2"/>
      <c r="C19" s="2"/>
      <c r="D19" s="2">
        <v>423</v>
      </c>
      <c r="E19" s="2"/>
      <c r="F19" s="2"/>
      <c r="G19" s="2"/>
      <c r="H19" s="2"/>
      <c r="I19" s="2"/>
      <c r="J19" s="2">
        <v>93</v>
      </c>
      <c r="K19" s="2"/>
      <c r="L19" s="2">
        <v>1304</v>
      </c>
      <c r="M19" s="2"/>
      <c r="N19" s="2">
        <v>300</v>
      </c>
      <c r="O19" s="2"/>
      <c r="P19" s="2"/>
      <c r="Q19" s="2"/>
      <c r="R19" s="2"/>
      <c r="S19" s="2"/>
      <c r="T19" s="2"/>
      <c r="U19" s="2"/>
      <c r="V19" s="2"/>
      <c r="W19" s="2"/>
      <c r="X19" s="2">
        <v>84</v>
      </c>
    </row>
    <row r="20" spans="1:24" ht="15.75" thickBot="1" x14ac:dyDescent="0.3">
      <c r="A20" s="129" t="s">
        <v>180</v>
      </c>
      <c r="B20" s="2">
        <v>1414</v>
      </c>
      <c r="C20" s="2">
        <v>759</v>
      </c>
      <c r="D20" s="2">
        <v>810</v>
      </c>
      <c r="E20" s="2"/>
      <c r="F20" s="2">
        <v>182</v>
      </c>
      <c r="G20" s="2">
        <v>550</v>
      </c>
      <c r="H20" s="2">
        <v>841</v>
      </c>
      <c r="I20" s="2"/>
      <c r="J20" s="2"/>
      <c r="K20" s="2">
        <v>3007</v>
      </c>
      <c r="L20" s="2">
        <v>5976</v>
      </c>
      <c r="M20" s="2">
        <v>1890</v>
      </c>
      <c r="N20" s="2">
        <v>1625</v>
      </c>
      <c r="O20" s="2"/>
      <c r="P20" s="2">
        <v>22</v>
      </c>
      <c r="Q20" s="2">
        <v>20</v>
      </c>
      <c r="R20" s="2">
        <v>263</v>
      </c>
      <c r="S20" s="2">
        <v>278</v>
      </c>
      <c r="T20" s="2">
        <v>242</v>
      </c>
      <c r="U20" s="2">
        <v>305</v>
      </c>
      <c r="V20" s="2"/>
      <c r="W20" s="2"/>
      <c r="X20" s="2">
        <v>676</v>
      </c>
    </row>
    <row r="21" spans="1:24" ht="15.75" thickBot="1" x14ac:dyDescent="0.3">
      <c r="A21" s="129" t="s">
        <v>181</v>
      </c>
      <c r="B21" s="2">
        <v>258</v>
      </c>
      <c r="C21" s="2"/>
      <c r="D21" s="2"/>
      <c r="E21" s="2"/>
      <c r="F21" s="2"/>
      <c r="G21" s="2">
        <v>86</v>
      </c>
      <c r="H21" s="2">
        <v>247</v>
      </c>
      <c r="I21" s="2"/>
      <c r="J21" s="2"/>
      <c r="K21" s="2"/>
      <c r="L21" s="2">
        <v>1830</v>
      </c>
      <c r="M21" s="2">
        <v>250</v>
      </c>
      <c r="N21" s="2">
        <v>23</v>
      </c>
      <c r="O21" s="2"/>
      <c r="P21" s="2"/>
      <c r="Q21" s="2"/>
      <c r="R21" s="2">
        <v>253</v>
      </c>
      <c r="S21" s="2">
        <v>50</v>
      </c>
      <c r="T21" s="2">
        <v>43</v>
      </c>
      <c r="U21" s="2">
        <v>47</v>
      </c>
      <c r="V21" s="2"/>
      <c r="W21" s="2"/>
      <c r="X21" s="2"/>
    </row>
    <row r="22" spans="1:24" ht="15.75" thickBot="1" x14ac:dyDescent="0.3">
      <c r="A22" s="129" t="s">
        <v>182</v>
      </c>
      <c r="B22" s="2">
        <v>759</v>
      </c>
      <c r="C22" s="2">
        <v>759</v>
      </c>
      <c r="D22" s="2">
        <v>427</v>
      </c>
      <c r="E22" s="2"/>
      <c r="F22" s="2"/>
      <c r="G22" s="2">
        <v>464</v>
      </c>
      <c r="H22" s="2">
        <v>122</v>
      </c>
      <c r="I22" s="2"/>
      <c r="J22" s="2"/>
      <c r="K22" s="2"/>
      <c r="L22" s="2">
        <v>1866</v>
      </c>
      <c r="M22" s="2">
        <v>1243</v>
      </c>
      <c r="N22" s="2">
        <v>593</v>
      </c>
      <c r="O22" s="2"/>
      <c r="P22" s="2">
        <v>22</v>
      </c>
      <c r="Q22" s="2"/>
      <c r="R22" s="2">
        <v>10</v>
      </c>
      <c r="S22" s="2">
        <v>139</v>
      </c>
      <c r="T22" s="2">
        <v>114</v>
      </c>
      <c r="U22" s="2">
        <v>258</v>
      </c>
      <c r="V22" s="2"/>
      <c r="W22" s="2"/>
      <c r="X22" s="2">
        <v>242</v>
      </c>
    </row>
    <row r="23" spans="1:24" ht="15.75" thickBot="1" x14ac:dyDescent="0.3">
      <c r="A23" s="129" t="s">
        <v>183</v>
      </c>
      <c r="B23" s="2"/>
      <c r="C23" s="2"/>
      <c r="D23" s="2"/>
      <c r="E23" s="2"/>
      <c r="F23" s="2">
        <v>51</v>
      </c>
      <c r="G23" s="2"/>
      <c r="H23" s="2">
        <v>50</v>
      </c>
      <c r="I23" s="2"/>
      <c r="J23" s="2"/>
      <c r="K23" s="2">
        <v>640</v>
      </c>
      <c r="L23" s="2">
        <v>813</v>
      </c>
      <c r="M23" s="2"/>
      <c r="N23" s="2">
        <v>64</v>
      </c>
      <c r="O23" s="2"/>
      <c r="P23" s="2"/>
      <c r="Q23" s="2"/>
      <c r="R23" s="2"/>
      <c r="S23" s="2"/>
      <c r="T23" s="2"/>
      <c r="U23" s="2"/>
      <c r="V23" s="2"/>
      <c r="W23" s="2"/>
      <c r="X23" s="2">
        <v>55</v>
      </c>
    </row>
    <row r="24" spans="1:24" ht="15.75" thickBot="1" x14ac:dyDescent="0.3">
      <c r="A24" s="129" t="s">
        <v>184</v>
      </c>
      <c r="B24" s="2"/>
      <c r="C24" s="2"/>
      <c r="D24" s="2"/>
      <c r="E24" s="2"/>
      <c r="F24" s="2">
        <v>23</v>
      </c>
      <c r="G24" s="2"/>
      <c r="H24" s="2"/>
      <c r="I24" s="2"/>
      <c r="J24" s="2"/>
      <c r="K24" s="2">
        <v>1009</v>
      </c>
      <c r="L24" s="2"/>
      <c r="M24" s="2"/>
      <c r="N24" s="2">
        <v>548</v>
      </c>
      <c r="O24" s="2"/>
      <c r="P24" s="2"/>
      <c r="Q24" s="2">
        <v>20</v>
      </c>
      <c r="R24" s="2"/>
      <c r="S24" s="2"/>
      <c r="T24" s="2"/>
      <c r="U24" s="2"/>
      <c r="V24" s="2"/>
      <c r="W24" s="2"/>
      <c r="X24" s="2"/>
    </row>
    <row r="25" spans="1:24" ht="15.75" thickBot="1" x14ac:dyDescent="0.3">
      <c r="A25" s="129" t="s">
        <v>185</v>
      </c>
      <c r="B25" s="2">
        <v>397</v>
      </c>
      <c r="C25" s="2"/>
      <c r="D25" s="2">
        <v>383</v>
      </c>
      <c r="E25" s="2"/>
      <c r="F25" s="2">
        <v>108</v>
      </c>
      <c r="G25" s="2"/>
      <c r="H25" s="2">
        <v>422</v>
      </c>
      <c r="I25" s="2"/>
      <c r="J25" s="2"/>
      <c r="K25" s="2">
        <v>1358</v>
      </c>
      <c r="L25" s="2">
        <v>1467</v>
      </c>
      <c r="M25" s="2">
        <v>397</v>
      </c>
      <c r="N25" s="2">
        <v>397</v>
      </c>
      <c r="O25" s="2"/>
      <c r="P25" s="2"/>
      <c r="Q25" s="2"/>
      <c r="R25" s="2"/>
      <c r="S25" s="2">
        <v>89</v>
      </c>
      <c r="T25" s="2">
        <v>85</v>
      </c>
      <c r="U25" s="2"/>
      <c r="V25" s="2"/>
      <c r="W25" s="2"/>
      <c r="X25" s="2">
        <v>379</v>
      </c>
    </row>
    <row r="26" spans="1:24" ht="15.75" thickBot="1" x14ac:dyDescent="0.3">
      <c r="A26" s="129" t="s">
        <v>186</v>
      </c>
      <c r="B26" s="2"/>
      <c r="C26" s="2">
        <v>2504</v>
      </c>
      <c r="D26" s="2">
        <v>7825</v>
      </c>
      <c r="E26" s="2"/>
      <c r="F26" s="2">
        <v>1616</v>
      </c>
      <c r="G26" s="2">
        <v>9905</v>
      </c>
      <c r="H26" s="2">
        <v>31803</v>
      </c>
      <c r="I26" s="2">
        <v>2823</v>
      </c>
      <c r="J26" s="2">
        <v>1715</v>
      </c>
      <c r="K26" s="2">
        <v>4619</v>
      </c>
      <c r="L26" s="2">
        <v>4647</v>
      </c>
      <c r="M26" s="2"/>
      <c r="N26" s="2">
        <v>3056</v>
      </c>
      <c r="O26" s="2"/>
      <c r="P26" s="2">
        <v>6583</v>
      </c>
      <c r="Q26" s="2">
        <v>9</v>
      </c>
      <c r="R26" s="2">
        <v>3560</v>
      </c>
      <c r="S26" s="2">
        <v>22368</v>
      </c>
      <c r="T26" s="2">
        <v>2364</v>
      </c>
      <c r="U26" s="2">
        <v>8047</v>
      </c>
      <c r="V26" s="2"/>
      <c r="W26" s="2"/>
      <c r="X26" s="2">
        <v>9014</v>
      </c>
    </row>
    <row r="27" spans="1:24" ht="15.75" thickBot="1" x14ac:dyDescent="0.3">
      <c r="A27" s="129" t="s">
        <v>187</v>
      </c>
      <c r="B27" s="2"/>
      <c r="C27" s="2"/>
      <c r="D27" s="2">
        <v>1056</v>
      </c>
      <c r="E27" s="2"/>
      <c r="F27" s="2">
        <v>147</v>
      </c>
      <c r="G27" s="2">
        <v>988</v>
      </c>
      <c r="H27" s="2">
        <v>3878</v>
      </c>
      <c r="I27" s="2">
        <v>1146</v>
      </c>
      <c r="J27" s="2">
        <v>47</v>
      </c>
      <c r="K27" s="2"/>
      <c r="L27" s="2">
        <v>666</v>
      </c>
      <c r="M27" s="2"/>
      <c r="N27" s="2">
        <v>610</v>
      </c>
      <c r="O27" s="2"/>
      <c r="P27" s="2">
        <v>1041</v>
      </c>
      <c r="Q27" s="2"/>
      <c r="R27" s="2">
        <v>872</v>
      </c>
      <c r="S27" s="2">
        <v>1653</v>
      </c>
      <c r="T27" s="2"/>
      <c r="U27" s="2">
        <v>1080</v>
      </c>
      <c r="V27" s="2"/>
      <c r="W27" s="2"/>
      <c r="X27" s="2"/>
    </row>
    <row r="28" spans="1:24" ht="15.75" thickBot="1" x14ac:dyDescent="0.3">
      <c r="A28" s="129" t="s">
        <v>188</v>
      </c>
      <c r="B28" s="2"/>
      <c r="C28" s="2"/>
      <c r="D28" s="2">
        <v>1789</v>
      </c>
      <c r="E28" s="2"/>
      <c r="F28" s="2">
        <v>411</v>
      </c>
      <c r="G28" s="2">
        <v>1282</v>
      </c>
      <c r="H28" s="2">
        <v>4923</v>
      </c>
      <c r="I28" s="2">
        <v>108</v>
      </c>
      <c r="J28" s="2">
        <v>422</v>
      </c>
      <c r="K28" s="2"/>
      <c r="L28" s="2">
        <v>701</v>
      </c>
      <c r="M28" s="2"/>
      <c r="N28" s="2">
        <v>426</v>
      </c>
      <c r="O28" s="2"/>
      <c r="P28" s="2">
        <v>2209</v>
      </c>
      <c r="Q28" s="2"/>
      <c r="R28" s="2">
        <v>2</v>
      </c>
      <c r="S28" s="2">
        <v>51</v>
      </c>
      <c r="T28" s="2">
        <v>1433</v>
      </c>
      <c r="U28" s="2">
        <v>1277</v>
      </c>
      <c r="V28" s="2"/>
      <c r="W28" s="2"/>
      <c r="X28" s="2"/>
    </row>
    <row r="29" spans="1:24" ht="15.75" thickBot="1" x14ac:dyDescent="0.3">
      <c r="A29" s="129" t="s">
        <v>189</v>
      </c>
      <c r="B29" s="2"/>
      <c r="C29" s="2"/>
      <c r="D29" s="2">
        <v>804</v>
      </c>
      <c r="E29" s="2"/>
      <c r="F29" s="2">
        <v>120</v>
      </c>
      <c r="G29" s="2"/>
      <c r="H29" s="2">
        <v>2219</v>
      </c>
      <c r="I29" s="2"/>
      <c r="J29" s="2"/>
      <c r="K29" s="2">
        <v>4619</v>
      </c>
      <c r="L29" s="2"/>
      <c r="M29" s="2"/>
      <c r="N29" s="2">
        <v>130</v>
      </c>
      <c r="O29" s="2"/>
      <c r="P29" s="2"/>
      <c r="Q29" s="2"/>
      <c r="R29" s="2">
        <v>790</v>
      </c>
      <c r="S29" s="2">
        <v>1260</v>
      </c>
      <c r="T29" s="2">
        <v>76</v>
      </c>
      <c r="U29" s="2"/>
      <c r="V29" s="2"/>
      <c r="W29" s="2"/>
      <c r="X29" s="2">
        <v>1159</v>
      </c>
    </row>
    <row r="30" spans="1:24" ht="15.75" thickBot="1" x14ac:dyDescent="0.3">
      <c r="A30" s="129" t="s">
        <v>190</v>
      </c>
      <c r="B30" s="2"/>
      <c r="C30" s="2"/>
      <c r="D30" s="2">
        <v>1131</v>
      </c>
      <c r="E30" s="2"/>
      <c r="F30" s="2">
        <v>255</v>
      </c>
      <c r="G30" s="2">
        <v>1254</v>
      </c>
      <c r="H30" s="2">
        <v>6164</v>
      </c>
      <c r="I30" s="2"/>
      <c r="J30" s="2">
        <v>485</v>
      </c>
      <c r="K30" s="2"/>
      <c r="L30" s="2">
        <v>846</v>
      </c>
      <c r="M30" s="2"/>
      <c r="N30" s="2">
        <v>317</v>
      </c>
      <c r="O30" s="2"/>
      <c r="P30" s="2">
        <v>813</v>
      </c>
      <c r="Q30" s="2">
        <v>1</v>
      </c>
      <c r="R30" s="2">
        <v>371</v>
      </c>
      <c r="S30" s="2">
        <v>5603</v>
      </c>
      <c r="T30" s="2">
        <v>239</v>
      </c>
      <c r="U30" s="2">
        <v>1114</v>
      </c>
      <c r="V30" s="2"/>
      <c r="W30" s="2"/>
      <c r="X30" s="2">
        <v>1893</v>
      </c>
    </row>
    <row r="31" spans="1:24" ht="15.75" thickBot="1" x14ac:dyDescent="0.3">
      <c r="A31" s="129" t="s">
        <v>191</v>
      </c>
      <c r="B31" s="2"/>
      <c r="C31" s="2"/>
      <c r="D31" s="2">
        <v>978</v>
      </c>
      <c r="E31" s="2"/>
      <c r="F31" s="2">
        <v>216</v>
      </c>
      <c r="G31" s="2">
        <v>1221</v>
      </c>
      <c r="H31" s="2">
        <v>4861</v>
      </c>
      <c r="I31" s="2">
        <v>483</v>
      </c>
      <c r="J31" s="2"/>
      <c r="K31" s="2"/>
      <c r="L31" s="2">
        <v>693</v>
      </c>
      <c r="M31" s="2"/>
      <c r="N31" s="2">
        <v>201</v>
      </c>
      <c r="O31" s="2"/>
      <c r="P31" s="2">
        <v>744</v>
      </c>
      <c r="Q31" s="2">
        <v>4</v>
      </c>
      <c r="R31" s="2">
        <v>510</v>
      </c>
      <c r="S31" s="2">
        <v>4335</v>
      </c>
      <c r="T31" s="2">
        <v>193</v>
      </c>
      <c r="U31" s="2">
        <v>1112</v>
      </c>
      <c r="V31" s="2"/>
      <c r="W31" s="2"/>
      <c r="X31" s="2">
        <v>1343</v>
      </c>
    </row>
    <row r="32" spans="1:24" ht="15.75" thickBot="1" x14ac:dyDescent="0.3">
      <c r="A32" s="129" t="s">
        <v>192</v>
      </c>
      <c r="B32" s="2"/>
      <c r="C32" s="2">
        <v>2504</v>
      </c>
      <c r="D32" s="2">
        <v>2067</v>
      </c>
      <c r="E32" s="2"/>
      <c r="F32" s="2">
        <v>467</v>
      </c>
      <c r="G32" s="2">
        <v>5160</v>
      </c>
      <c r="H32" s="2">
        <v>9758</v>
      </c>
      <c r="I32" s="2">
        <v>1086</v>
      </c>
      <c r="J32" s="2">
        <v>761</v>
      </c>
      <c r="K32" s="2"/>
      <c r="L32" s="2">
        <v>1741</v>
      </c>
      <c r="M32" s="2"/>
      <c r="N32" s="2">
        <v>1372</v>
      </c>
      <c r="O32" s="2"/>
      <c r="P32" s="2">
        <v>1776</v>
      </c>
      <c r="Q32" s="2">
        <v>4</v>
      </c>
      <c r="R32" s="2">
        <v>1015</v>
      </c>
      <c r="S32" s="2">
        <v>9466</v>
      </c>
      <c r="T32" s="2">
        <v>423</v>
      </c>
      <c r="U32" s="2">
        <v>3464</v>
      </c>
      <c r="V32" s="2"/>
      <c r="W32" s="2"/>
      <c r="X32" s="2">
        <v>4619</v>
      </c>
    </row>
    <row r="33" spans="1:24" ht="15.75" thickBot="1" x14ac:dyDescent="0.3">
      <c r="A33" s="129" t="s">
        <v>193</v>
      </c>
      <c r="B33" s="2">
        <v>43</v>
      </c>
      <c r="C33" s="2">
        <v>23447</v>
      </c>
      <c r="D33" s="2">
        <v>27543</v>
      </c>
      <c r="E33" s="2"/>
      <c r="F33" s="2">
        <v>7654</v>
      </c>
      <c r="G33" s="2">
        <v>89262</v>
      </c>
      <c r="H33" s="2">
        <v>185591</v>
      </c>
      <c r="I33" s="2">
        <v>15496</v>
      </c>
      <c r="J33" s="2">
        <v>1412</v>
      </c>
      <c r="K33" s="2">
        <v>7366</v>
      </c>
      <c r="L33" s="2">
        <v>24312</v>
      </c>
      <c r="M33" s="2">
        <v>364</v>
      </c>
      <c r="N33" s="2">
        <v>22328</v>
      </c>
      <c r="O33" s="2"/>
      <c r="P33" s="2">
        <v>35182</v>
      </c>
      <c r="Q33" s="2">
        <v>392</v>
      </c>
      <c r="R33" s="2">
        <v>4568</v>
      </c>
      <c r="S33" s="2">
        <v>76612</v>
      </c>
      <c r="T33" s="2">
        <v>5462</v>
      </c>
      <c r="U33" s="2">
        <v>218822</v>
      </c>
      <c r="V33" s="2">
        <v>2293</v>
      </c>
      <c r="W33" s="2">
        <v>2066</v>
      </c>
      <c r="X33" s="2"/>
    </row>
    <row r="34" spans="1:24" ht="15.75" thickBot="1" x14ac:dyDescent="0.3">
      <c r="A34" s="129" t="s">
        <v>194</v>
      </c>
      <c r="B34" s="2"/>
      <c r="C34" s="2"/>
      <c r="D34" s="2">
        <v>1642</v>
      </c>
      <c r="E34" s="2"/>
      <c r="F34" s="2">
        <v>363</v>
      </c>
      <c r="G34" s="2">
        <v>1807</v>
      </c>
      <c r="H34" s="2">
        <v>5015</v>
      </c>
      <c r="I34" s="2"/>
      <c r="J34" s="2"/>
      <c r="K34" s="2">
        <v>3020</v>
      </c>
      <c r="L34" s="2">
        <v>1517</v>
      </c>
      <c r="M34" s="2"/>
      <c r="N34" s="2">
        <v>273</v>
      </c>
      <c r="O34" s="2"/>
      <c r="P34" s="2">
        <v>1581</v>
      </c>
      <c r="Q34" s="2"/>
      <c r="R34" s="2">
        <v>2875</v>
      </c>
      <c r="S34" s="2">
        <v>3371</v>
      </c>
      <c r="T34" s="2">
        <v>363</v>
      </c>
      <c r="U34" s="2">
        <v>1838</v>
      </c>
      <c r="V34" s="2"/>
      <c r="W34" s="2"/>
      <c r="X34" s="2"/>
    </row>
    <row r="35" spans="1:24" ht="15.75" thickBot="1" x14ac:dyDescent="0.3">
      <c r="A35" s="129" t="s">
        <v>195</v>
      </c>
      <c r="B35" s="2"/>
      <c r="C35" s="2"/>
      <c r="D35" s="2">
        <v>1551</v>
      </c>
      <c r="E35" s="2"/>
      <c r="F35" s="2">
        <v>372</v>
      </c>
      <c r="G35" s="2">
        <v>2661</v>
      </c>
      <c r="H35" s="2">
        <v>7741</v>
      </c>
      <c r="I35" s="2">
        <v>561</v>
      </c>
      <c r="J35" s="2"/>
      <c r="K35" s="2">
        <v>1454</v>
      </c>
      <c r="L35" s="2">
        <v>2073</v>
      </c>
      <c r="M35" s="2"/>
      <c r="N35" s="2">
        <v>286</v>
      </c>
      <c r="O35" s="2"/>
      <c r="P35" s="2">
        <v>1340</v>
      </c>
      <c r="Q35" s="2"/>
      <c r="R35" s="2">
        <v>285</v>
      </c>
      <c r="S35" s="2">
        <v>8160</v>
      </c>
      <c r="T35" s="2">
        <v>2436</v>
      </c>
      <c r="U35" s="2">
        <v>1366</v>
      </c>
      <c r="V35" s="2"/>
      <c r="W35" s="2"/>
      <c r="X35" s="2"/>
    </row>
    <row r="36" spans="1:24" ht="15.75" thickBot="1" x14ac:dyDescent="0.3">
      <c r="A36" s="129" t="s">
        <v>196</v>
      </c>
      <c r="B36" s="2">
        <v>43</v>
      </c>
      <c r="C36" s="2"/>
      <c r="D36" s="2">
        <v>1552</v>
      </c>
      <c r="E36" s="2"/>
      <c r="F36" s="2">
        <v>319</v>
      </c>
      <c r="G36" s="2">
        <v>2214</v>
      </c>
      <c r="H36" s="2">
        <v>6704</v>
      </c>
      <c r="I36" s="2">
        <v>408</v>
      </c>
      <c r="J36" s="2">
        <v>92</v>
      </c>
      <c r="K36" s="2"/>
      <c r="L36" s="2">
        <v>1793</v>
      </c>
      <c r="M36" s="2">
        <v>364</v>
      </c>
      <c r="N36" s="2">
        <v>211</v>
      </c>
      <c r="O36" s="2"/>
      <c r="P36" s="2">
        <v>1389</v>
      </c>
      <c r="Q36" s="2"/>
      <c r="R36" s="2">
        <v>98</v>
      </c>
      <c r="S36" s="2">
        <v>6241</v>
      </c>
      <c r="T36" s="2">
        <v>2281</v>
      </c>
      <c r="U36" s="2">
        <v>55</v>
      </c>
      <c r="V36" s="2"/>
      <c r="W36" s="2"/>
      <c r="X36" s="2"/>
    </row>
    <row r="37" spans="1:24" ht="15.75" thickBot="1" x14ac:dyDescent="0.3">
      <c r="A37" s="129" t="s">
        <v>197</v>
      </c>
      <c r="B37" s="2"/>
      <c r="C37" s="2">
        <v>23447</v>
      </c>
      <c r="D37" s="2">
        <v>21930</v>
      </c>
      <c r="E37" s="2"/>
      <c r="F37" s="2">
        <v>6302</v>
      </c>
      <c r="G37" s="2">
        <v>82189</v>
      </c>
      <c r="H37" s="2">
        <v>157333</v>
      </c>
      <c r="I37" s="2">
        <v>14304</v>
      </c>
      <c r="J37" s="2">
        <v>1320</v>
      </c>
      <c r="K37" s="2">
        <v>490</v>
      </c>
      <c r="L37" s="2">
        <v>18929</v>
      </c>
      <c r="M37" s="2"/>
      <c r="N37" s="2">
        <v>21425</v>
      </c>
      <c r="O37" s="2"/>
      <c r="P37" s="2">
        <v>30872</v>
      </c>
      <c r="Q37" s="2">
        <v>392</v>
      </c>
      <c r="R37" s="2">
        <v>413</v>
      </c>
      <c r="S37" s="2">
        <v>52296</v>
      </c>
      <c r="T37" s="2"/>
      <c r="U37" s="2">
        <v>214433</v>
      </c>
      <c r="V37" s="2">
        <v>2293</v>
      </c>
      <c r="W37" s="2">
        <v>2066</v>
      </c>
      <c r="X37" s="2"/>
    </row>
    <row r="38" spans="1:24" ht="15.75" thickBot="1" x14ac:dyDescent="0.3">
      <c r="A38" s="129" t="s">
        <v>198</v>
      </c>
      <c r="B38" s="2"/>
      <c r="C38" s="2"/>
      <c r="D38" s="2">
        <v>868</v>
      </c>
      <c r="E38" s="2"/>
      <c r="F38" s="2">
        <v>298</v>
      </c>
      <c r="G38" s="2">
        <v>391</v>
      </c>
      <c r="H38" s="2">
        <v>8798</v>
      </c>
      <c r="I38" s="2">
        <v>223</v>
      </c>
      <c r="J38" s="2"/>
      <c r="K38" s="2">
        <v>2402</v>
      </c>
      <c r="L38" s="2"/>
      <c r="M38" s="2"/>
      <c r="N38" s="2">
        <v>133</v>
      </c>
      <c r="O38" s="2"/>
      <c r="P38" s="2"/>
      <c r="Q38" s="2"/>
      <c r="R38" s="2">
        <v>897</v>
      </c>
      <c r="S38" s="2">
        <v>6544</v>
      </c>
      <c r="T38" s="2">
        <v>382</v>
      </c>
      <c r="U38" s="2">
        <v>1130</v>
      </c>
      <c r="V38" s="2"/>
      <c r="W38" s="2"/>
      <c r="X38" s="2"/>
    </row>
    <row r="39" spans="1:24" ht="15.75" thickBot="1" x14ac:dyDescent="0.3">
      <c r="A39" s="129" t="s">
        <v>199</v>
      </c>
      <c r="B39" s="2">
        <v>2150</v>
      </c>
      <c r="C39" s="2">
        <v>3942</v>
      </c>
      <c r="D39" s="2">
        <v>16001</v>
      </c>
      <c r="E39" s="2"/>
      <c r="F39" s="2">
        <v>1171</v>
      </c>
      <c r="G39" s="2">
        <v>21787</v>
      </c>
      <c r="H39" s="2">
        <v>44882</v>
      </c>
      <c r="I39" s="2">
        <v>4239</v>
      </c>
      <c r="J39" s="2">
        <v>2296</v>
      </c>
      <c r="K39" s="2">
        <v>763</v>
      </c>
      <c r="L39" s="2">
        <v>12616</v>
      </c>
      <c r="M39" s="2"/>
      <c r="N39" s="2">
        <v>3593</v>
      </c>
      <c r="O39" s="2"/>
      <c r="P39" s="2">
        <v>13179</v>
      </c>
      <c r="Q39" s="2">
        <v>140</v>
      </c>
      <c r="R39" s="2">
        <v>7061</v>
      </c>
      <c r="S39" s="2">
        <v>31509</v>
      </c>
      <c r="T39" s="2">
        <v>3920</v>
      </c>
      <c r="U39" s="2">
        <v>15021</v>
      </c>
      <c r="V39" s="2"/>
      <c r="W39" s="2"/>
      <c r="X39" s="2">
        <v>15324</v>
      </c>
    </row>
    <row r="40" spans="1:24" ht="15.75" thickBot="1" x14ac:dyDescent="0.3">
      <c r="A40" s="129" t="s">
        <v>200</v>
      </c>
      <c r="B40" s="2">
        <v>1807</v>
      </c>
      <c r="C40" s="2"/>
      <c r="D40" s="2">
        <v>1760</v>
      </c>
      <c r="E40" s="2"/>
      <c r="F40" s="2"/>
      <c r="G40" s="2">
        <v>1070</v>
      </c>
      <c r="H40" s="2">
        <v>5998</v>
      </c>
      <c r="I40" s="2">
        <v>67</v>
      </c>
      <c r="J40" s="2"/>
      <c r="K40" s="2"/>
      <c r="L40" s="2">
        <v>814</v>
      </c>
      <c r="M40" s="2"/>
      <c r="N40" s="2">
        <v>215</v>
      </c>
      <c r="O40" s="2"/>
      <c r="P40" s="2">
        <v>1115</v>
      </c>
      <c r="Q40" s="2"/>
      <c r="R40" s="2">
        <v>128</v>
      </c>
      <c r="S40" s="2">
        <v>2412</v>
      </c>
      <c r="T40" s="2">
        <v>1320</v>
      </c>
      <c r="U40" s="2">
        <v>1911</v>
      </c>
      <c r="V40" s="2"/>
      <c r="W40" s="2"/>
      <c r="X40" s="2">
        <v>1295</v>
      </c>
    </row>
    <row r="41" spans="1:24" ht="15.75" thickBot="1" x14ac:dyDescent="0.3">
      <c r="A41" s="129" t="s">
        <v>201</v>
      </c>
      <c r="B41" s="2"/>
      <c r="C41" s="2"/>
      <c r="D41" s="2">
        <v>1798</v>
      </c>
      <c r="E41" s="2"/>
      <c r="F41" s="2">
        <v>237</v>
      </c>
      <c r="G41" s="2">
        <v>2339</v>
      </c>
      <c r="H41" s="2">
        <v>3356</v>
      </c>
      <c r="I41" s="2">
        <v>365</v>
      </c>
      <c r="J41" s="2">
        <v>66</v>
      </c>
      <c r="K41" s="2"/>
      <c r="L41" s="2">
        <v>2423</v>
      </c>
      <c r="M41" s="2"/>
      <c r="N41" s="2">
        <v>274</v>
      </c>
      <c r="O41" s="2"/>
      <c r="P41" s="2">
        <v>1492</v>
      </c>
      <c r="Q41" s="2">
        <v>140</v>
      </c>
      <c r="R41" s="2">
        <v>155</v>
      </c>
      <c r="S41" s="2">
        <v>2914</v>
      </c>
      <c r="T41" s="2">
        <v>673</v>
      </c>
      <c r="U41" s="2">
        <v>1529</v>
      </c>
      <c r="V41" s="2"/>
      <c r="W41" s="2"/>
      <c r="X41" s="2">
        <v>1604</v>
      </c>
    </row>
    <row r="42" spans="1:24" ht="15.75" thickBot="1" x14ac:dyDescent="0.3">
      <c r="A42" s="129" t="s">
        <v>202</v>
      </c>
      <c r="B42" s="2"/>
      <c r="C42" s="2"/>
      <c r="D42" s="2">
        <v>1113</v>
      </c>
      <c r="E42" s="2"/>
      <c r="F42" s="2">
        <v>129</v>
      </c>
      <c r="G42" s="2">
        <v>2392</v>
      </c>
      <c r="H42" s="2">
        <v>203</v>
      </c>
      <c r="I42" s="2">
        <v>1259</v>
      </c>
      <c r="J42" s="2"/>
      <c r="K42" s="2">
        <v>715</v>
      </c>
      <c r="L42" s="2">
        <v>1257</v>
      </c>
      <c r="M42" s="2"/>
      <c r="N42" s="2">
        <v>238</v>
      </c>
      <c r="O42" s="2"/>
      <c r="P42" s="2"/>
      <c r="Q42" s="2"/>
      <c r="R42" s="2">
        <v>1979</v>
      </c>
      <c r="S42" s="2">
        <v>1583</v>
      </c>
      <c r="T42" s="2">
        <v>120</v>
      </c>
      <c r="U42" s="2"/>
      <c r="V42" s="2"/>
      <c r="W42" s="2"/>
      <c r="X42" s="2">
        <v>557</v>
      </c>
    </row>
    <row r="43" spans="1:24" ht="15.75" thickBot="1" x14ac:dyDescent="0.3">
      <c r="A43" s="129" t="s">
        <v>203</v>
      </c>
      <c r="B43" s="2"/>
      <c r="C43" s="2"/>
      <c r="D43" s="2">
        <v>1905</v>
      </c>
      <c r="E43" s="2"/>
      <c r="F43" s="2"/>
      <c r="G43" s="2">
        <v>4378</v>
      </c>
      <c r="H43" s="2">
        <v>5222</v>
      </c>
      <c r="I43" s="2">
        <v>464</v>
      </c>
      <c r="J43" s="2">
        <v>412</v>
      </c>
      <c r="K43" s="2"/>
      <c r="L43" s="2">
        <v>1121</v>
      </c>
      <c r="M43" s="2"/>
      <c r="N43" s="2">
        <v>470</v>
      </c>
      <c r="O43" s="2"/>
      <c r="P43" s="2">
        <v>1927</v>
      </c>
      <c r="Q43" s="2"/>
      <c r="R43" s="2">
        <v>547</v>
      </c>
      <c r="S43" s="2">
        <v>2409</v>
      </c>
      <c r="T43" s="2">
        <v>298</v>
      </c>
      <c r="U43" s="2">
        <v>2123</v>
      </c>
      <c r="V43" s="2"/>
      <c r="W43" s="2"/>
      <c r="X43" s="2">
        <v>2156</v>
      </c>
    </row>
    <row r="44" spans="1:24" ht="15.75" thickBot="1" x14ac:dyDescent="0.3">
      <c r="A44" s="129" t="s">
        <v>204</v>
      </c>
      <c r="B44" s="2">
        <v>343</v>
      </c>
      <c r="C44" s="2">
        <v>3942</v>
      </c>
      <c r="D44" s="2">
        <v>3205</v>
      </c>
      <c r="E44" s="2"/>
      <c r="F44" s="2">
        <v>805</v>
      </c>
      <c r="G44" s="2">
        <v>5925</v>
      </c>
      <c r="H44" s="2">
        <v>8906</v>
      </c>
      <c r="I44" s="2">
        <v>1403</v>
      </c>
      <c r="J44" s="2">
        <v>1818</v>
      </c>
      <c r="K44" s="2">
        <v>48</v>
      </c>
      <c r="L44" s="2">
        <v>4552</v>
      </c>
      <c r="M44" s="2"/>
      <c r="N44" s="2">
        <v>1694</v>
      </c>
      <c r="O44" s="2"/>
      <c r="P44" s="2">
        <v>5259</v>
      </c>
      <c r="Q44" s="2"/>
      <c r="R44" s="2">
        <v>1124</v>
      </c>
      <c r="S44" s="2">
        <v>7087</v>
      </c>
      <c r="T44" s="2">
        <v>799</v>
      </c>
      <c r="U44" s="2">
        <v>5685</v>
      </c>
      <c r="V44" s="2"/>
      <c r="W44" s="2"/>
      <c r="X44" s="2">
        <v>4248</v>
      </c>
    </row>
    <row r="45" spans="1:24" ht="15.75" thickBot="1" x14ac:dyDescent="0.3">
      <c r="A45" s="129" t="s">
        <v>205</v>
      </c>
      <c r="B45" s="2"/>
      <c r="C45" s="2"/>
      <c r="D45" s="2">
        <v>3652</v>
      </c>
      <c r="E45" s="2"/>
      <c r="F45" s="2"/>
      <c r="G45" s="2">
        <v>2350</v>
      </c>
      <c r="H45" s="2">
        <v>10512</v>
      </c>
      <c r="I45" s="2"/>
      <c r="J45" s="2"/>
      <c r="K45" s="2"/>
      <c r="L45" s="2">
        <v>1187</v>
      </c>
      <c r="M45" s="2"/>
      <c r="N45" s="2">
        <v>423</v>
      </c>
      <c r="O45" s="2"/>
      <c r="P45" s="2">
        <v>1920</v>
      </c>
      <c r="Q45" s="2"/>
      <c r="R45" s="2">
        <v>691</v>
      </c>
      <c r="S45" s="2">
        <v>8773</v>
      </c>
      <c r="T45" s="2">
        <v>353</v>
      </c>
      <c r="U45" s="2">
        <v>2306</v>
      </c>
      <c r="V45" s="2"/>
      <c r="W45" s="2"/>
      <c r="X45" s="2">
        <v>3011</v>
      </c>
    </row>
    <row r="46" spans="1:24" ht="15.75" thickBot="1" x14ac:dyDescent="0.3">
      <c r="A46" s="129" t="s">
        <v>206</v>
      </c>
      <c r="B46" s="2"/>
      <c r="C46" s="2"/>
      <c r="D46" s="2">
        <v>1639</v>
      </c>
      <c r="E46" s="2"/>
      <c r="F46" s="2"/>
      <c r="G46" s="2">
        <v>2521</v>
      </c>
      <c r="H46" s="2">
        <v>9068</v>
      </c>
      <c r="I46" s="2">
        <v>493</v>
      </c>
      <c r="J46" s="2"/>
      <c r="K46" s="2"/>
      <c r="L46" s="2">
        <v>800</v>
      </c>
      <c r="M46" s="2"/>
      <c r="N46" s="2">
        <v>279</v>
      </c>
      <c r="O46" s="2"/>
      <c r="P46" s="2">
        <v>1466</v>
      </c>
      <c r="Q46" s="2"/>
      <c r="R46" s="2">
        <v>1330</v>
      </c>
      <c r="S46" s="2">
        <v>4134</v>
      </c>
      <c r="T46" s="2">
        <v>222</v>
      </c>
      <c r="U46" s="2">
        <v>1467</v>
      </c>
      <c r="V46" s="2"/>
      <c r="W46" s="2"/>
      <c r="X46" s="2">
        <v>1811</v>
      </c>
    </row>
    <row r="47" spans="1:24" ht="15.75" thickBot="1" x14ac:dyDescent="0.3">
      <c r="A47" s="129" t="s">
        <v>207</v>
      </c>
      <c r="B47" s="2"/>
      <c r="C47" s="2"/>
      <c r="D47" s="2">
        <v>929</v>
      </c>
      <c r="E47" s="2"/>
      <c r="F47" s="2"/>
      <c r="G47" s="2">
        <v>812</v>
      </c>
      <c r="H47" s="2">
        <v>1617</v>
      </c>
      <c r="I47" s="2">
        <v>188</v>
      </c>
      <c r="J47" s="2"/>
      <c r="K47" s="2"/>
      <c r="L47" s="2">
        <v>462</v>
      </c>
      <c r="M47" s="2"/>
      <c r="N47" s="2"/>
      <c r="O47" s="2"/>
      <c r="P47" s="2"/>
      <c r="Q47" s="2"/>
      <c r="R47" s="2">
        <v>1107</v>
      </c>
      <c r="S47" s="2">
        <v>2197</v>
      </c>
      <c r="T47" s="2">
        <v>135</v>
      </c>
      <c r="U47" s="2"/>
      <c r="V47" s="2"/>
      <c r="W47" s="2"/>
      <c r="X47" s="2">
        <v>642</v>
      </c>
    </row>
    <row r="48" spans="1:24" ht="15.75" thickBot="1" x14ac:dyDescent="0.3">
      <c r="A48" s="129" t="s">
        <v>208</v>
      </c>
      <c r="B48" s="2">
        <v>1179</v>
      </c>
      <c r="C48" s="2">
        <v>4967</v>
      </c>
      <c r="D48" s="2">
        <v>17147</v>
      </c>
      <c r="E48" s="2"/>
      <c r="F48" s="2">
        <v>4975</v>
      </c>
      <c r="G48" s="2">
        <v>26471</v>
      </c>
      <c r="H48" s="2">
        <v>75455</v>
      </c>
      <c r="I48" s="2">
        <v>34170</v>
      </c>
      <c r="J48" s="2">
        <v>10617</v>
      </c>
      <c r="K48" s="2">
        <v>277</v>
      </c>
      <c r="L48" s="2">
        <v>17143</v>
      </c>
      <c r="M48" s="2">
        <v>319</v>
      </c>
      <c r="N48" s="2">
        <v>7344</v>
      </c>
      <c r="O48" s="2"/>
      <c r="P48" s="2">
        <v>13775</v>
      </c>
      <c r="Q48" s="2">
        <v>58</v>
      </c>
      <c r="R48" s="2">
        <v>8169</v>
      </c>
      <c r="S48" s="2">
        <v>47593</v>
      </c>
      <c r="T48" s="2">
        <v>5011</v>
      </c>
      <c r="U48" s="2">
        <v>23327</v>
      </c>
      <c r="V48" s="2"/>
      <c r="W48" s="2"/>
      <c r="X48" s="2">
        <v>29534</v>
      </c>
    </row>
    <row r="49" spans="1:24" ht="15.75" thickBot="1" x14ac:dyDescent="0.3">
      <c r="A49" s="129" t="s">
        <v>209</v>
      </c>
      <c r="B49" s="2"/>
      <c r="C49" s="2"/>
      <c r="D49" s="2">
        <v>2928</v>
      </c>
      <c r="E49" s="2"/>
      <c r="F49" s="2">
        <v>725</v>
      </c>
      <c r="G49" s="2">
        <v>4161</v>
      </c>
      <c r="H49" s="2">
        <v>12795</v>
      </c>
      <c r="I49" s="2">
        <v>1349</v>
      </c>
      <c r="J49" s="2">
        <v>969</v>
      </c>
      <c r="K49" s="2">
        <v>6</v>
      </c>
      <c r="L49" s="2">
        <v>2522</v>
      </c>
      <c r="M49" s="2"/>
      <c r="N49" s="2">
        <v>541</v>
      </c>
      <c r="O49" s="2"/>
      <c r="P49" s="2">
        <v>2273</v>
      </c>
      <c r="Q49" s="2">
        <v>11</v>
      </c>
      <c r="R49" s="2">
        <v>1070</v>
      </c>
      <c r="S49" s="2">
        <v>2803</v>
      </c>
      <c r="T49" s="2">
        <v>694</v>
      </c>
      <c r="U49" s="2">
        <v>3137</v>
      </c>
      <c r="V49" s="2"/>
      <c r="W49" s="2"/>
      <c r="X49" s="2">
        <v>3235</v>
      </c>
    </row>
    <row r="50" spans="1:24" ht="15.75" thickBot="1" x14ac:dyDescent="0.3">
      <c r="A50" s="129" t="s">
        <v>210</v>
      </c>
      <c r="B50" s="2">
        <v>1179</v>
      </c>
      <c r="C50" s="2">
        <v>4967</v>
      </c>
      <c r="D50" s="2">
        <v>3180</v>
      </c>
      <c r="E50" s="2"/>
      <c r="F50" s="2">
        <v>1214</v>
      </c>
      <c r="G50" s="2">
        <v>7174</v>
      </c>
      <c r="H50" s="2">
        <v>5377</v>
      </c>
      <c r="I50" s="2">
        <v>19538</v>
      </c>
      <c r="J50" s="2">
        <v>2628</v>
      </c>
      <c r="K50" s="2">
        <v>271</v>
      </c>
      <c r="L50" s="2">
        <v>4272</v>
      </c>
      <c r="M50" s="2">
        <v>319</v>
      </c>
      <c r="N50" s="2">
        <v>3912</v>
      </c>
      <c r="O50" s="2"/>
      <c r="P50" s="2">
        <v>2547</v>
      </c>
      <c r="Q50" s="2">
        <v>34</v>
      </c>
      <c r="R50" s="2">
        <v>1516</v>
      </c>
      <c r="S50" s="2">
        <v>8209</v>
      </c>
      <c r="T50" s="2">
        <v>1203</v>
      </c>
      <c r="U50" s="2">
        <v>6765</v>
      </c>
      <c r="V50" s="2"/>
      <c r="W50" s="2"/>
      <c r="X50" s="2">
        <v>8560</v>
      </c>
    </row>
    <row r="51" spans="1:24" ht="15.75" thickBot="1" x14ac:dyDescent="0.3">
      <c r="A51" s="129" t="s">
        <v>211</v>
      </c>
      <c r="B51" s="2"/>
      <c r="C51" s="2"/>
      <c r="D51" s="2">
        <v>1248</v>
      </c>
      <c r="E51" s="2"/>
      <c r="F51" s="2">
        <v>306</v>
      </c>
      <c r="G51" s="2">
        <v>2076</v>
      </c>
      <c r="H51" s="2">
        <v>8872</v>
      </c>
      <c r="I51" s="2"/>
      <c r="J51" s="2">
        <v>570</v>
      </c>
      <c r="K51" s="2"/>
      <c r="L51" s="2">
        <v>1185</v>
      </c>
      <c r="M51" s="2"/>
      <c r="N51" s="2">
        <v>206</v>
      </c>
      <c r="O51" s="2"/>
      <c r="P51" s="2">
        <v>1014</v>
      </c>
      <c r="Q51" s="2">
        <v>7</v>
      </c>
      <c r="R51" s="2">
        <v>508</v>
      </c>
      <c r="S51" s="2">
        <v>6543</v>
      </c>
      <c r="T51" s="2">
        <v>288</v>
      </c>
      <c r="U51" s="2">
        <v>1960</v>
      </c>
      <c r="V51" s="2"/>
      <c r="W51" s="2"/>
      <c r="X51" s="2">
        <v>1464</v>
      </c>
    </row>
    <row r="52" spans="1:24" ht="15.75" thickBot="1" x14ac:dyDescent="0.3">
      <c r="A52" s="129" t="s">
        <v>212</v>
      </c>
      <c r="B52" s="2"/>
      <c r="C52" s="2"/>
      <c r="D52" s="2">
        <v>2735</v>
      </c>
      <c r="E52" s="2"/>
      <c r="F52" s="2">
        <v>707</v>
      </c>
      <c r="G52" s="2">
        <v>3020</v>
      </c>
      <c r="H52" s="2">
        <v>9715</v>
      </c>
      <c r="I52" s="2">
        <v>13095</v>
      </c>
      <c r="J52" s="2">
        <v>3229</v>
      </c>
      <c r="K52" s="2"/>
      <c r="L52" s="2">
        <v>2802</v>
      </c>
      <c r="M52" s="2"/>
      <c r="N52" s="2">
        <v>708</v>
      </c>
      <c r="O52" s="2"/>
      <c r="P52" s="2">
        <v>2350</v>
      </c>
      <c r="Q52" s="2"/>
      <c r="R52" s="2">
        <v>2318</v>
      </c>
      <c r="S52" s="2">
        <v>3357</v>
      </c>
      <c r="T52" s="2">
        <v>686</v>
      </c>
      <c r="U52" s="2">
        <v>2998</v>
      </c>
      <c r="V52" s="2"/>
      <c r="W52" s="2"/>
      <c r="X52" s="2">
        <v>4764</v>
      </c>
    </row>
    <row r="53" spans="1:24" ht="15.75" thickBot="1" x14ac:dyDescent="0.3">
      <c r="A53" s="129" t="s">
        <v>213</v>
      </c>
      <c r="B53" s="2"/>
      <c r="C53" s="2"/>
      <c r="D53" s="2">
        <v>1840</v>
      </c>
      <c r="E53" s="2"/>
      <c r="F53" s="2">
        <v>573</v>
      </c>
      <c r="G53" s="2">
        <v>2745</v>
      </c>
      <c r="H53" s="2">
        <v>9518</v>
      </c>
      <c r="I53" s="2"/>
      <c r="J53" s="2">
        <v>747</v>
      </c>
      <c r="K53" s="2"/>
      <c r="L53" s="2">
        <v>1548</v>
      </c>
      <c r="M53" s="2"/>
      <c r="N53" s="2">
        <v>314</v>
      </c>
      <c r="O53" s="2"/>
      <c r="P53" s="2">
        <v>1530</v>
      </c>
      <c r="Q53" s="2"/>
      <c r="R53" s="2">
        <v>496</v>
      </c>
      <c r="S53" s="2">
        <v>7450</v>
      </c>
      <c r="T53" s="2">
        <v>549</v>
      </c>
      <c r="U53" s="2">
        <v>2438</v>
      </c>
      <c r="V53" s="2"/>
      <c r="W53" s="2"/>
      <c r="X53" s="2">
        <v>2682</v>
      </c>
    </row>
    <row r="54" spans="1:24" ht="15.75" thickBot="1" x14ac:dyDescent="0.3">
      <c r="A54" s="129" t="s">
        <v>214</v>
      </c>
      <c r="B54" s="2"/>
      <c r="C54" s="2"/>
      <c r="D54" s="2">
        <v>776</v>
      </c>
      <c r="E54" s="2"/>
      <c r="F54" s="2">
        <v>286</v>
      </c>
      <c r="G54" s="2">
        <v>1003</v>
      </c>
      <c r="H54" s="2">
        <v>4999</v>
      </c>
      <c r="I54" s="2">
        <v>31</v>
      </c>
      <c r="J54" s="2">
        <v>81</v>
      </c>
      <c r="K54" s="2"/>
      <c r="L54" s="2">
        <v>825</v>
      </c>
      <c r="M54" s="2"/>
      <c r="N54" s="2">
        <v>107</v>
      </c>
      <c r="O54" s="2"/>
      <c r="P54" s="2">
        <v>488</v>
      </c>
      <c r="Q54" s="2"/>
      <c r="R54" s="2">
        <v>92</v>
      </c>
      <c r="S54" s="2">
        <v>4001</v>
      </c>
      <c r="T54" s="2">
        <v>270</v>
      </c>
      <c r="U54" s="2">
        <v>896</v>
      </c>
      <c r="V54" s="2"/>
      <c r="W54" s="2"/>
      <c r="X54" s="2">
        <v>1253</v>
      </c>
    </row>
    <row r="55" spans="1:24" ht="15.75" thickBot="1" x14ac:dyDescent="0.3">
      <c r="A55" s="129" t="s">
        <v>215</v>
      </c>
      <c r="B55" s="2"/>
      <c r="C55" s="2"/>
      <c r="D55" s="2">
        <v>1190</v>
      </c>
      <c r="E55" s="2"/>
      <c r="F55" s="2">
        <v>298</v>
      </c>
      <c r="G55" s="2">
        <v>850</v>
      </c>
      <c r="H55" s="2">
        <v>5780</v>
      </c>
      <c r="I55" s="2">
        <v>37</v>
      </c>
      <c r="J55" s="2">
        <v>450</v>
      </c>
      <c r="K55" s="2"/>
      <c r="L55" s="2">
        <v>1147</v>
      </c>
      <c r="M55" s="2"/>
      <c r="N55" s="2">
        <v>536</v>
      </c>
      <c r="O55" s="2"/>
      <c r="P55" s="2">
        <v>941</v>
      </c>
      <c r="Q55" s="2"/>
      <c r="R55" s="2">
        <v>399</v>
      </c>
      <c r="S55" s="2">
        <v>4921</v>
      </c>
      <c r="T55" s="2">
        <v>283</v>
      </c>
      <c r="U55" s="2">
        <v>826</v>
      </c>
      <c r="V55" s="2"/>
      <c r="W55" s="2"/>
      <c r="X55" s="2">
        <v>2097</v>
      </c>
    </row>
    <row r="56" spans="1:24" ht="15.75" thickBot="1" x14ac:dyDescent="0.3">
      <c r="A56" s="129" t="s">
        <v>216</v>
      </c>
      <c r="B56" s="2"/>
      <c r="C56" s="2"/>
      <c r="D56" s="2">
        <v>1209</v>
      </c>
      <c r="E56" s="2"/>
      <c r="F56" s="2">
        <v>310</v>
      </c>
      <c r="G56" s="2">
        <v>2178</v>
      </c>
      <c r="H56" s="2">
        <v>4609</v>
      </c>
      <c r="I56" s="2"/>
      <c r="J56" s="2">
        <v>208</v>
      </c>
      <c r="K56" s="2"/>
      <c r="L56" s="2">
        <v>756</v>
      </c>
      <c r="M56" s="2"/>
      <c r="N56" s="2">
        <v>394</v>
      </c>
      <c r="O56" s="2"/>
      <c r="P56" s="2">
        <v>1013</v>
      </c>
      <c r="Q56" s="2">
        <v>5</v>
      </c>
      <c r="R56" s="2">
        <v>164</v>
      </c>
      <c r="S56" s="2">
        <v>2648</v>
      </c>
      <c r="T56" s="2">
        <v>248</v>
      </c>
      <c r="U56" s="2">
        <v>1315</v>
      </c>
      <c r="V56" s="2"/>
      <c r="W56" s="2"/>
      <c r="X56" s="2">
        <v>1504</v>
      </c>
    </row>
    <row r="57" spans="1:24" ht="15.75" thickBot="1" x14ac:dyDescent="0.3">
      <c r="A57" s="129" t="s">
        <v>217</v>
      </c>
      <c r="B57" s="2"/>
      <c r="C57" s="2"/>
      <c r="D57" s="2">
        <v>1072</v>
      </c>
      <c r="E57" s="2"/>
      <c r="F57" s="2">
        <v>301</v>
      </c>
      <c r="G57" s="2">
        <v>1600</v>
      </c>
      <c r="H57" s="2">
        <v>5719</v>
      </c>
      <c r="I57" s="2">
        <v>120</v>
      </c>
      <c r="J57" s="2">
        <v>609</v>
      </c>
      <c r="K57" s="2"/>
      <c r="L57" s="2">
        <v>974</v>
      </c>
      <c r="M57" s="2"/>
      <c r="N57" s="2">
        <v>320</v>
      </c>
      <c r="O57" s="2"/>
      <c r="P57" s="2">
        <v>831</v>
      </c>
      <c r="Q57" s="2">
        <v>1</v>
      </c>
      <c r="R57" s="2">
        <v>497</v>
      </c>
      <c r="S57" s="2">
        <v>4817</v>
      </c>
      <c r="T57" s="2">
        <v>277</v>
      </c>
      <c r="U57" s="2">
        <v>1465</v>
      </c>
      <c r="V57" s="2"/>
      <c r="W57" s="2"/>
      <c r="X57" s="2">
        <v>1450</v>
      </c>
    </row>
    <row r="58" spans="1:24" ht="15.75" thickBot="1" x14ac:dyDescent="0.3">
      <c r="A58" s="129" t="s">
        <v>218</v>
      </c>
      <c r="B58" s="2"/>
      <c r="C58" s="2"/>
      <c r="D58" s="2">
        <v>969</v>
      </c>
      <c r="E58" s="2"/>
      <c r="F58" s="2">
        <v>255</v>
      </c>
      <c r="G58" s="2">
        <v>1664</v>
      </c>
      <c r="H58" s="2">
        <v>8071</v>
      </c>
      <c r="I58" s="2"/>
      <c r="J58" s="2">
        <v>1126</v>
      </c>
      <c r="K58" s="2"/>
      <c r="L58" s="2">
        <v>1112</v>
      </c>
      <c r="M58" s="2"/>
      <c r="N58" s="2">
        <v>306</v>
      </c>
      <c r="O58" s="2"/>
      <c r="P58" s="2">
        <v>788</v>
      </c>
      <c r="Q58" s="2"/>
      <c r="R58" s="2">
        <v>1109</v>
      </c>
      <c r="S58" s="2">
        <v>2844</v>
      </c>
      <c r="T58" s="2">
        <v>513</v>
      </c>
      <c r="U58" s="2">
        <v>1527</v>
      </c>
      <c r="V58" s="2"/>
      <c r="W58" s="2"/>
      <c r="X58" s="2">
        <v>2525</v>
      </c>
    </row>
    <row r="59" spans="1:24" ht="15.75" thickBot="1" x14ac:dyDescent="0.3">
      <c r="A59" s="129" t="s">
        <v>219</v>
      </c>
      <c r="B59" s="2">
        <v>2621</v>
      </c>
      <c r="C59" s="2">
        <v>4549</v>
      </c>
      <c r="D59" s="2">
        <v>14496</v>
      </c>
      <c r="E59" s="2"/>
      <c r="F59" s="2">
        <v>8349</v>
      </c>
      <c r="G59" s="2">
        <v>43974</v>
      </c>
      <c r="H59" s="2">
        <v>24292</v>
      </c>
      <c r="I59" s="2">
        <v>66079</v>
      </c>
      <c r="J59" s="2">
        <v>13113</v>
      </c>
      <c r="K59" s="2">
        <v>119</v>
      </c>
      <c r="L59" s="2">
        <v>15134</v>
      </c>
      <c r="M59" s="2">
        <v>56</v>
      </c>
      <c r="N59" s="2">
        <v>3119</v>
      </c>
      <c r="O59" s="2"/>
      <c r="P59" s="2">
        <v>11380</v>
      </c>
      <c r="Q59" s="2">
        <v>430</v>
      </c>
      <c r="R59" s="2">
        <v>10286</v>
      </c>
      <c r="S59" s="2">
        <v>23488</v>
      </c>
      <c r="T59" s="2">
        <v>21640</v>
      </c>
      <c r="U59" s="2">
        <v>17366</v>
      </c>
      <c r="V59" s="2"/>
      <c r="W59" s="2"/>
      <c r="X59" s="2">
        <v>37893</v>
      </c>
    </row>
    <row r="60" spans="1:24" ht="15.75" thickBot="1" x14ac:dyDescent="0.3">
      <c r="A60" s="129" t="s">
        <v>220</v>
      </c>
      <c r="B60" s="2"/>
      <c r="C60" s="2"/>
      <c r="D60" s="2">
        <v>3865</v>
      </c>
      <c r="E60" s="2"/>
      <c r="F60" s="2">
        <v>960</v>
      </c>
      <c r="G60" s="2">
        <v>11110</v>
      </c>
      <c r="H60" s="2">
        <v>3653</v>
      </c>
      <c r="I60" s="2">
        <v>11992</v>
      </c>
      <c r="J60" s="2">
        <v>2874</v>
      </c>
      <c r="K60" s="2"/>
      <c r="L60" s="2">
        <v>3610</v>
      </c>
      <c r="M60" s="2"/>
      <c r="N60" s="2">
        <v>477</v>
      </c>
      <c r="O60" s="2"/>
      <c r="P60" s="2">
        <v>3342</v>
      </c>
      <c r="Q60" s="2">
        <v>27</v>
      </c>
      <c r="R60" s="2">
        <v>2341</v>
      </c>
      <c r="S60" s="2">
        <v>4471</v>
      </c>
      <c r="T60" s="2">
        <v>6110</v>
      </c>
      <c r="U60" s="2">
        <v>4122</v>
      </c>
      <c r="V60" s="2"/>
      <c r="W60" s="2"/>
      <c r="X60" s="2">
        <v>8791</v>
      </c>
    </row>
    <row r="61" spans="1:24" ht="15.75" thickBot="1" x14ac:dyDescent="0.3">
      <c r="A61" s="129" t="s">
        <v>221</v>
      </c>
      <c r="B61" s="2">
        <v>1264</v>
      </c>
      <c r="C61" s="2"/>
      <c r="D61" s="2">
        <v>1025</v>
      </c>
      <c r="E61" s="2"/>
      <c r="F61" s="2">
        <v>305</v>
      </c>
      <c r="G61" s="2">
        <v>2407</v>
      </c>
      <c r="H61" s="2">
        <v>1172</v>
      </c>
      <c r="I61" s="2">
        <v>127</v>
      </c>
      <c r="J61" s="2">
        <v>333</v>
      </c>
      <c r="K61" s="2"/>
      <c r="L61" s="2">
        <v>921</v>
      </c>
      <c r="M61" s="2"/>
      <c r="N61" s="2">
        <v>136</v>
      </c>
      <c r="O61" s="2"/>
      <c r="P61" s="2">
        <v>760</v>
      </c>
      <c r="Q61" s="2"/>
      <c r="R61" s="2">
        <v>74</v>
      </c>
      <c r="S61" s="2">
        <v>1730</v>
      </c>
      <c r="T61" s="2">
        <v>360</v>
      </c>
      <c r="U61" s="2">
        <v>780</v>
      </c>
      <c r="V61" s="2"/>
      <c r="W61" s="2"/>
      <c r="X61" s="2">
        <v>1349</v>
      </c>
    </row>
    <row r="62" spans="1:24" ht="15.75" thickBot="1" x14ac:dyDescent="0.3">
      <c r="A62" s="129" t="s">
        <v>222</v>
      </c>
      <c r="B62" s="2"/>
      <c r="C62" s="2"/>
      <c r="D62" s="2">
        <v>842</v>
      </c>
      <c r="E62" s="2"/>
      <c r="F62" s="2">
        <v>2949</v>
      </c>
      <c r="G62" s="2">
        <v>1700</v>
      </c>
      <c r="H62" s="2"/>
      <c r="I62" s="2"/>
      <c r="J62" s="2">
        <v>867</v>
      </c>
      <c r="K62" s="2"/>
      <c r="L62" s="2">
        <v>716</v>
      </c>
      <c r="M62" s="2"/>
      <c r="N62" s="2">
        <v>150</v>
      </c>
      <c r="O62" s="2"/>
      <c r="P62" s="2">
        <v>596</v>
      </c>
      <c r="Q62" s="2"/>
      <c r="R62" s="2">
        <v>40</v>
      </c>
      <c r="S62" s="2">
        <v>27</v>
      </c>
      <c r="T62" s="2">
        <v>3066</v>
      </c>
      <c r="U62" s="2">
        <v>350</v>
      </c>
      <c r="V62" s="2"/>
      <c r="W62" s="2"/>
      <c r="X62" s="2">
        <v>502</v>
      </c>
    </row>
    <row r="63" spans="1:24" ht="15.75" thickBot="1" x14ac:dyDescent="0.3">
      <c r="A63" s="129" t="s">
        <v>223</v>
      </c>
      <c r="B63" s="2">
        <v>394</v>
      </c>
      <c r="C63" s="2"/>
      <c r="D63" s="2">
        <v>486</v>
      </c>
      <c r="E63" s="2"/>
      <c r="F63" s="2">
        <v>1060</v>
      </c>
      <c r="G63" s="2">
        <v>1979</v>
      </c>
      <c r="H63" s="2">
        <v>2505</v>
      </c>
      <c r="I63" s="2">
        <v>5060</v>
      </c>
      <c r="J63" s="2">
        <v>668</v>
      </c>
      <c r="K63" s="2"/>
      <c r="L63" s="2">
        <v>1150</v>
      </c>
      <c r="M63" s="2"/>
      <c r="N63" s="2">
        <v>99</v>
      </c>
      <c r="O63" s="2"/>
      <c r="P63" s="2">
        <v>399</v>
      </c>
      <c r="Q63" s="2"/>
      <c r="R63" s="2">
        <v>745</v>
      </c>
      <c r="S63" s="2">
        <v>1898</v>
      </c>
      <c r="T63" s="2">
        <v>1066</v>
      </c>
      <c r="U63" s="2">
        <v>562</v>
      </c>
      <c r="V63" s="2"/>
      <c r="W63" s="2"/>
      <c r="X63" s="2">
        <v>2575</v>
      </c>
    </row>
    <row r="64" spans="1:24" ht="15.75" thickBot="1" x14ac:dyDescent="0.3">
      <c r="A64" s="129" t="s">
        <v>224</v>
      </c>
      <c r="B64" s="2"/>
      <c r="C64" s="2"/>
      <c r="D64" s="2">
        <v>1764</v>
      </c>
      <c r="E64" s="2"/>
      <c r="F64" s="2">
        <v>776</v>
      </c>
      <c r="G64" s="2">
        <v>6474</v>
      </c>
      <c r="H64" s="2">
        <v>3235</v>
      </c>
      <c r="I64" s="2">
        <v>12711</v>
      </c>
      <c r="J64" s="2">
        <v>2874</v>
      </c>
      <c r="K64" s="2"/>
      <c r="L64" s="2">
        <v>1857</v>
      </c>
      <c r="M64" s="2"/>
      <c r="N64" s="2">
        <v>644</v>
      </c>
      <c r="O64" s="2"/>
      <c r="P64" s="2">
        <v>1418</v>
      </c>
      <c r="Q64" s="2">
        <v>42</v>
      </c>
      <c r="R64" s="2">
        <v>2542</v>
      </c>
      <c r="S64" s="2">
        <v>2967</v>
      </c>
      <c r="T64" s="2">
        <v>5964</v>
      </c>
      <c r="U64" s="2">
        <v>66</v>
      </c>
      <c r="V64" s="2"/>
      <c r="W64" s="2"/>
      <c r="X64" s="2">
        <v>6684</v>
      </c>
    </row>
    <row r="65" spans="1:24" ht="15.75" thickBot="1" x14ac:dyDescent="0.3">
      <c r="A65" s="129" t="s">
        <v>225</v>
      </c>
      <c r="B65" s="2"/>
      <c r="C65" s="2">
        <v>4549</v>
      </c>
      <c r="D65" s="2">
        <v>2915</v>
      </c>
      <c r="E65" s="2"/>
      <c r="F65" s="2">
        <v>1025</v>
      </c>
      <c r="G65" s="2">
        <v>9885</v>
      </c>
      <c r="H65" s="2">
        <v>7050</v>
      </c>
      <c r="I65" s="2">
        <v>19842</v>
      </c>
      <c r="J65" s="2">
        <v>2258</v>
      </c>
      <c r="K65" s="2"/>
      <c r="L65" s="2">
        <v>2650</v>
      </c>
      <c r="M65" s="2"/>
      <c r="N65" s="2">
        <v>953</v>
      </c>
      <c r="O65" s="2"/>
      <c r="P65" s="2">
        <v>2283</v>
      </c>
      <c r="Q65" s="2"/>
      <c r="R65" s="2">
        <v>1887</v>
      </c>
      <c r="S65" s="2">
        <v>5795</v>
      </c>
      <c r="T65" s="2">
        <v>972</v>
      </c>
      <c r="U65" s="2">
        <v>7476</v>
      </c>
      <c r="V65" s="2"/>
      <c r="W65" s="2"/>
      <c r="X65" s="2">
        <v>8180</v>
      </c>
    </row>
    <row r="66" spans="1:24" ht="15.75" thickBot="1" x14ac:dyDescent="0.3">
      <c r="A66" s="129" t="s">
        <v>226</v>
      </c>
      <c r="B66" s="2">
        <v>963</v>
      </c>
      <c r="C66" s="2"/>
      <c r="D66" s="2">
        <v>2383</v>
      </c>
      <c r="E66" s="2"/>
      <c r="F66" s="2">
        <v>870</v>
      </c>
      <c r="G66" s="2">
        <v>6006</v>
      </c>
      <c r="H66" s="2">
        <v>3675</v>
      </c>
      <c r="I66" s="2">
        <v>10147</v>
      </c>
      <c r="J66" s="2">
        <v>1872</v>
      </c>
      <c r="K66" s="2">
        <v>119</v>
      </c>
      <c r="L66" s="2">
        <v>2764</v>
      </c>
      <c r="M66" s="2">
        <v>56</v>
      </c>
      <c r="N66" s="2">
        <v>333</v>
      </c>
      <c r="O66" s="2"/>
      <c r="P66" s="2">
        <v>1850</v>
      </c>
      <c r="Q66" s="2">
        <v>5</v>
      </c>
      <c r="R66" s="2">
        <v>1494</v>
      </c>
      <c r="S66" s="2">
        <v>4033</v>
      </c>
      <c r="T66" s="2">
        <v>3690</v>
      </c>
      <c r="U66" s="2">
        <v>1340</v>
      </c>
      <c r="V66" s="2"/>
      <c r="W66" s="2"/>
      <c r="X66" s="2">
        <v>5835</v>
      </c>
    </row>
    <row r="67" spans="1:24" ht="15.75" thickBot="1" x14ac:dyDescent="0.3">
      <c r="A67" s="129" t="s">
        <v>227</v>
      </c>
      <c r="B67" s="2"/>
      <c r="C67" s="2"/>
      <c r="D67" s="2">
        <v>1216</v>
      </c>
      <c r="E67" s="2"/>
      <c r="F67" s="2">
        <v>404</v>
      </c>
      <c r="G67" s="2">
        <v>4413</v>
      </c>
      <c r="H67" s="2">
        <v>3002</v>
      </c>
      <c r="I67" s="2">
        <v>6200</v>
      </c>
      <c r="J67" s="2">
        <v>1367</v>
      </c>
      <c r="K67" s="2"/>
      <c r="L67" s="2">
        <v>1466</v>
      </c>
      <c r="M67" s="2"/>
      <c r="N67" s="2">
        <v>327</v>
      </c>
      <c r="O67" s="2"/>
      <c r="P67" s="2">
        <v>732</v>
      </c>
      <c r="Q67" s="2">
        <v>356</v>
      </c>
      <c r="R67" s="2">
        <v>1163</v>
      </c>
      <c r="S67" s="2">
        <v>2567</v>
      </c>
      <c r="T67" s="2">
        <v>412</v>
      </c>
      <c r="U67" s="2">
        <v>2670</v>
      </c>
      <c r="V67" s="2"/>
      <c r="W67" s="2"/>
      <c r="X67" s="2">
        <v>3977</v>
      </c>
    </row>
    <row r="68" spans="1:24" ht="15.75" thickBot="1" x14ac:dyDescent="0.3">
      <c r="A68" s="129" t="s">
        <v>228</v>
      </c>
      <c r="B68" s="2">
        <v>11995</v>
      </c>
      <c r="C68" s="2">
        <v>4508</v>
      </c>
      <c r="D68" s="2">
        <v>13642</v>
      </c>
      <c r="E68" s="2"/>
      <c r="F68" s="2">
        <v>4553</v>
      </c>
      <c r="G68" s="2">
        <v>45352</v>
      </c>
      <c r="H68" s="2">
        <v>65720</v>
      </c>
      <c r="I68" s="2">
        <v>2495</v>
      </c>
      <c r="J68" s="2">
        <v>5828</v>
      </c>
      <c r="K68" s="2">
        <v>175</v>
      </c>
      <c r="L68" s="2">
        <v>11001</v>
      </c>
      <c r="M68" s="2">
        <v>14597</v>
      </c>
      <c r="N68" s="2">
        <v>5637</v>
      </c>
      <c r="O68" s="2"/>
      <c r="P68" s="2">
        <v>12676</v>
      </c>
      <c r="Q68" s="2">
        <v>52</v>
      </c>
      <c r="R68" s="2">
        <v>5948</v>
      </c>
      <c r="S68" s="2">
        <v>50806</v>
      </c>
      <c r="T68" s="2">
        <v>7838</v>
      </c>
      <c r="U68" s="2">
        <v>40369</v>
      </c>
      <c r="V68" s="2"/>
      <c r="W68" s="2"/>
      <c r="X68" s="2">
        <v>22296</v>
      </c>
    </row>
    <row r="69" spans="1:24" ht="15.75" thickBot="1" x14ac:dyDescent="0.3">
      <c r="A69" s="129" t="s">
        <v>229</v>
      </c>
      <c r="B69" s="2">
        <v>9016</v>
      </c>
      <c r="C69" s="2">
        <v>4508</v>
      </c>
      <c r="D69" s="2">
        <v>2206</v>
      </c>
      <c r="E69" s="2"/>
      <c r="F69" s="2">
        <v>559</v>
      </c>
      <c r="G69" s="2">
        <v>8876</v>
      </c>
      <c r="H69" s="2">
        <v>10293</v>
      </c>
      <c r="I69" s="2">
        <v>80</v>
      </c>
      <c r="J69" s="2">
        <v>2096</v>
      </c>
      <c r="K69" s="2">
        <v>65</v>
      </c>
      <c r="L69" s="2">
        <v>1821</v>
      </c>
      <c r="M69" s="2">
        <v>12981</v>
      </c>
      <c r="N69" s="2">
        <v>1374</v>
      </c>
      <c r="O69" s="2"/>
      <c r="P69" s="2">
        <v>2054</v>
      </c>
      <c r="Q69" s="2">
        <v>24</v>
      </c>
      <c r="R69" s="2">
        <v>1497</v>
      </c>
      <c r="S69" s="2">
        <v>7948</v>
      </c>
      <c r="T69" s="2">
        <v>719</v>
      </c>
      <c r="U69" s="2">
        <v>8700</v>
      </c>
      <c r="V69" s="2"/>
      <c r="W69" s="2"/>
      <c r="X69" s="2">
        <v>3689</v>
      </c>
    </row>
    <row r="70" spans="1:24" ht="15.75" thickBot="1" x14ac:dyDescent="0.3">
      <c r="A70" s="129" t="s">
        <v>230</v>
      </c>
      <c r="B70" s="2">
        <v>250</v>
      </c>
      <c r="C70" s="2"/>
      <c r="D70" s="2">
        <v>704</v>
      </c>
      <c r="E70" s="2"/>
      <c r="F70" s="2">
        <v>149</v>
      </c>
      <c r="G70" s="2">
        <v>2232</v>
      </c>
      <c r="H70" s="2">
        <v>3026</v>
      </c>
      <c r="I70" s="2"/>
      <c r="J70" s="2">
        <v>204</v>
      </c>
      <c r="K70" s="2"/>
      <c r="L70" s="2">
        <v>505</v>
      </c>
      <c r="M70" s="2">
        <v>290</v>
      </c>
      <c r="N70" s="2">
        <v>152</v>
      </c>
      <c r="O70" s="2"/>
      <c r="P70" s="2">
        <v>635</v>
      </c>
      <c r="Q70" s="2"/>
      <c r="R70" s="2">
        <v>290</v>
      </c>
      <c r="S70" s="2">
        <v>2408</v>
      </c>
      <c r="T70" s="2">
        <v>149</v>
      </c>
      <c r="U70" s="2">
        <v>2232</v>
      </c>
      <c r="V70" s="2"/>
      <c r="W70" s="2"/>
      <c r="X70" s="2">
        <v>1056</v>
      </c>
    </row>
    <row r="71" spans="1:24" ht="15.75" thickBot="1" x14ac:dyDescent="0.3">
      <c r="A71" s="129" t="s">
        <v>231</v>
      </c>
      <c r="B71" s="2">
        <v>2647</v>
      </c>
      <c r="C71" s="2"/>
      <c r="D71" s="2">
        <v>897</v>
      </c>
      <c r="E71" s="2"/>
      <c r="F71" s="2">
        <v>165</v>
      </c>
      <c r="G71" s="2">
        <v>2725</v>
      </c>
      <c r="H71" s="2">
        <v>1249</v>
      </c>
      <c r="I71" s="2">
        <v>234</v>
      </c>
      <c r="J71" s="2">
        <v>212</v>
      </c>
      <c r="K71" s="2"/>
      <c r="L71" s="2">
        <v>584</v>
      </c>
      <c r="M71" s="2"/>
      <c r="N71" s="2">
        <v>173</v>
      </c>
      <c r="O71" s="2"/>
      <c r="P71" s="2">
        <v>821</v>
      </c>
      <c r="Q71" s="2"/>
      <c r="R71" s="2">
        <v>173</v>
      </c>
      <c r="S71" s="2">
        <v>2889</v>
      </c>
      <c r="T71" s="2">
        <v>181</v>
      </c>
      <c r="U71" s="2">
        <v>1738</v>
      </c>
      <c r="V71" s="2"/>
      <c r="W71" s="2"/>
      <c r="X71" s="2">
        <v>1103</v>
      </c>
    </row>
    <row r="72" spans="1:24" ht="15.75" thickBot="1" x14ac:dyDescent="0.3">
      <c r="A72" s="129" t="s">
        <v>232</v>
      </c>
      <c r="B72" s="2">
        <v>14</v>
      </c>
      <c r="C72" s="2"/>
      <c r="D72" s="2">
        <v>883</v>
      </c>
      <c r="E72" s="2"/>
      <c r="F72" s="2">
        <v>192</v>
      </c>
      <c r="G72" s="2">
        <v>2328</v>
      </c>
      <c r="H72" s="2">
        <v>3842</v>
      </c>
      <c r="I72" s="2"/>
      <c r="J72" s="2">
        <v>264</v>
      </c>
      <c r="K72" s="2"/>
      <c r="L72" s="2">
        <v>572</v>
      </c>
      <c r="M72" s="2">
        <v>893</v>
      </c>
      <c r="N72" s="2">
        <v>153</v>
      </c>
      <c r="O72" s="2"/>
      <c r="P72" s="2">
        <v>801</v>
      </c>
      <c r="Q72" s="2"/>
      <c r="R72" s="2"/>
      <c r="S72" s="2">
        <v>3050</v>
      </c>
      <c r="T72" s="2">
        <v>181</v>
      </c>
      <c r="U72" s="2">
        <v>2278</v>
      </c>
      <c r="V72" s="2"/>
      <c r="W72" s="2"/>
      <c r="X72" s="2"/>
    </row>
    <row r="73" spans="1:24" ht="15.75" thickBot="1" x14ac:dyDescent="0.3">
      <c r="A73" s="129" t="s">
        <v>233</v>
      </c>
      <c r="B73" s="2"/>
      <c r="C73" s="2"/>
      <c r="D73" s="2">
        <v>1063</v>
      </c>
      <c r="E73" s="2"/>
      <c r="F73" s="2">
        <v>1390</v>
      </c>
      <c r="G73" s="2">
        <v>4520</v>
      </c>
      <c r="H73" s="2">
        <v>4592</v>
      </c>
      <c r="I73" s="2"/>
      <c r="J73" s="2">
        <v>528</v>
      </c>
      <c r="K73" s="2">
        <v>6</v>
      </c>
      <c r="L73" s="2">
        <v>885</v>
      </c>
      <c r="M73" s="2">
        <v>421</v>
      </c>
      <c r="N73" s="2">
        <v>1549</v>
      </c>
      <c r="O73" s="2"/>
      <c r="P73" s="2">
        <v>1300</v>
      </c>
      <c r="Q73" s="2"/>
      <c r="R73" s="2"/>
      <c r="S73" s="2">
        <v>3318</v>
      </c>
      <c r="T73" s="2">
        <v>4358</v>
      </c>
      <c r="U73" s="2">
        <v>4320</v>
      </c>
      <c r="V73" s="2"/>
      <c r="W73" s="2"/>
      <c r="X73" s="2">
        <v>2364</v>
      </c>
    </row>
    <row r="74" spans="1:24" ht="15.75" thickBot="1" x14ac:dyDescent="0.3">
      <c r="A74" s="129" t="s">
        <v>234</v>
      </c>
      <c r="B74" s="2"/>
      <c r="C74" s="2"/>
      <c r="D74" s="2">
        <v>919</v>
      </c>
      <c r="E74" s="2"/>
      <c r="F74" s="2">
        <v>220</v>
      </c>
      <c r="G74" s="2">
        <v>2980</v>
      </c>
      <c r="H74" s="2">
        <v>5123</v>
      </c>
      <c r="I74" s="2">
        <v>311</v>
      </c>
      <c r="J74" s="2">
        <v>138</v>
      </c>
      <c r="K74" s="2"/>
      <c r="L74" s="2">
        <v>625</v>
      </c>
      <c r="M74" s="2"/>
      <c r="N74" s="2">
        <v>160</v>
      </c>
      <c r="O74" s="2"/>
      <c r="P74" s="2">
        <v>879</v>
      </c>
      <c r="Q74" s="2"/>
      <c r="R74" s="2">
        <v>138</v>
      </c>
      <c r="S74" s="2">
        <v>3308</v>
      </c>
      <c r="T74" s="2">
        <v>220</v>
      </c>
      <c r="U74" s="2">
        <v>2980</v>
      </c>
      <c r="V74" s="2"/>
      <c r="W74" s="2"/>
      <c r="X74" s="2">
        <v>1339</v>
      </c>
    </row>
    <row r="75" spans="1:24" ht="15.75" thickBot="1" x14ac:dyDescent="0.3">
      <c r="A75" s="129" t="s">
        <v>235</v>
      </c>
      <c r="B75" s="2"/>
      <c r="C75" s="2"/>
      <c r="D75" s="2">
        <v>778</v>
      </c>
      <c r="E75" s="2"/>
      <c r="F75" s="2">
        <v>209</v>
      </c>
      <c r="G75" s="2">
        <v>1862</v>
      </c>
      <c r="H75" s="2">
        <v>4491</v>
      </c>
      <c r="I75" s="2">
        <v>176</v>
      </c>
      <c r="J75" s="2"/>
      <c r="K75" s="2">
        <v>5</v>
      </c>
      <c r="L75" s="2">
        <v>584</v>
      </c>
      <c r="M75" s="2"/>
      <c r="N75" s="2">
        <v>116</v>
      </c>
      <c r="O75" s="2"/>
      <c r="P75" s="2">
        <v>760</v>
      </c>
      <c r="Q75" s="2"/>
      <c r="R75" s="2"/>
      <c r="S75" s="2"/>
      <c r="T75" s="2">
        <v>209</v>
      </c>
      <c r="U75" s="2">
        <v>940</v>
      </c>
      <c r="V75" s="2"/>
      <c r="W75" s="2"/>
      <c r="X75" s="2">
        <v>1012</v>
      </c>
    </row>
    <row r="76" spans="1:24" ht="15.75" thickBot="1" x14ac:dyDescent="0.3">
      <c r="A76" s="129" t="s">
        <v>236</v>
      </c>
      <c r="B76" s="2">
        <v>54</v>
      </c>
      <c r="C76" s="2"/>
      <c r="D76" s="2">
        <v>1283</v>
      </c>
      <c r="E76" s="2"/>
      <c r="F76" s="2">
        <v>316</v>
      </c>
      <c r="G76" s="2">
        <v>3330</v>
      </c>
      <c r="H76" s="2">
        <v>5295</v>
      </c>
      <c r="I76" s="2">
        <v>525</v>
      </c>
      <c r="J76" s="2">
        <v>251</v>
      </c>
      <c r="K76" s="2"/>
      <c r="L76" s="2">
        <v>993</v>
      </c>
      <c r="M76" s="2"/>
      <c r="N76" s="2">
        <v>302</v>
      </c>
      <c r="O76" s="2"/>
      <c r="P76" s="2">
        <v>1042</v>
      </c>
      <c r="Q76" s="2"/>
      <c r="R76" s="2">
        <v>563</v>
      </c>
      <c r="S76" s="2">
        <v>3780</v>
      </c>
      <c r="T76" s="2">
        <v>471</v>
      </c>
      <c r="U76" s="2">
        <v>3328</v>
      </c>
      <c r="V76" s="2"/>
      <c r="W76" s="2"/>
      <c r="X76" s="2">
        <v>2054</v>
      </c>
    </row>
    <row r="77" spans="1:24" ht="15.75" thickBot="1" x14ac:dyDescent="0.3">
      <c r="A77" s="129" t="s">
        <v>237</v>
      </c>
      <c r="B77" s="2">
        <v>14</v>
      </c>
      <c r="C77" s="2"/>
      <c r="D77" s="2">
        <v>2321</v>
      </c>
      <c r="E77" s="2"/>
      <c r="F77" s="2">
        <v>631</v>
      </c>
      <c r="G77" s="2">
        <v>7685</v>
      </c>
      <c r="H77" s="2">
        <v>14173</v>
      </c>
      <c r="I77" s="2">
        <v>472</v>
      </c>
      <c r="J77" s="2">
        <v>670</v>
      </c>
      <c r="K77" s="2">
        <v>42</v>
      </c>
      <c r="L77" s="2">
        <v>2051</v>
      </c>
      <c r="M77" s="2">
        <v>12</v>
      </c>
      <c r="N77" s="2">
        <v>906</v>
      </c>
      <c r="O77" s="2"/>
      <c r="P77" s="2">
        <v>2014</v>
      </c>
      <c r="Q77" s="2">
        <v>28</v>
      </c>
      <c r="R77" s="2">
        <v>335</v>
      </c>
      <c r="S77" s="2">
        <v>12015</v>
      </c>
      <c r="T77" s="2">
        <v>628</v>
      </c>
      <c r="U77" s="2">
        <v>6521</v>
      </c>
      <c r="V77" s="2"/>
      <c r="W77" s="2"/>
      <c r="X77" s="2">
        <v>4700</v>
      </c>
    </row>
    <row r="78" spans="1:24" ht="15.75" thickBot="1" x14ac:dyDescent="0.3">
      <c r="A78" s="129" t="s">
        <v>238</v>
      </c>
      <c r="B78" s="2"/>
      <c r="C78" s="2"/>
      <c r="D78" s="2">
        <v>1553</v>
      </c>
      <c r="E78" s="2"/>
      <c r="F78" s="2">
        <v>458</v>
      </c>
      <c r="G78" s="2">
        <v>5449</v>
      </c>
      <c r="H78" s="2">
        <v>9218</v>
      </c>
      <c r="I78" s="2">
        <v>653</v>
      </c>
      <c r="J78" s="2">
        <v>553</v>
      </c>
      <c r="K78" s="2">
        <v>57</v>
      </c>
      <c r="L78" s="2">
        <v>1593</v>
      </c>
      <c r="M78" s="2"/>
      <c r="N78" s="2">
        <v>371</v>
      </c>
      <c r="O78" s="2"/>
      <c r="P78" s="2">
        <v>1368</v>
      </c>
      <c r="Q78" s="2"/>
      <c r="R78" s="2">
        <v>2043</v>
      </c>
      <c r="S78" s="2">
        <v>7587</v>
      </c>
      <c r="T78" s="2">
        <v>458</v>
      </c>
      <c r="U78" s="2">
        <v>5044</v>
      </c>
      <c r="V78" s="2"/>
      <c r="W78" s="2"/>
      <c r="X78" s="2">
        <v>3087</v>
      </c>
    </row>
    <row r="79" spans="1:24" ht="15.75" thickBot="1" x14ac:dyDescent="0.3">
      <c r="A79" s="129" t="s">
        <v>239</v>
      </c>
      <c r="B79" s="2"/>
      <c r="C79" s="2"/>
      <c r="D79" s="2">
        <v>1035</v>
      </c>
      <c r="E79" s="2"/>
      <c r="F79" s="2">
        <v>264</v>
      </c>
      <c r="G79" s="2">
        <v>3365</v>
      </c>
      <c r="H79" s="2">
        <v>4418</v>
      </c>
      <c r="I79" s="2">
        <v>44</v>
      </c>
      <c r="J79" s="2">
        <v>912</v>
      </c>
      <c r="K79" s="2"/>
      <c r="L79" s="2">
        <v>788</v>
      </c>
      <c r="M79" s="2"/>
      <c r="N79" s="2">
        <v>381</v>
      </c>
      <c r="O79" s="2"/>
      <c r="P79" s="2">
        <v>1002</v>
      </c>
      <c r="Q79" s="2"/>
      <c r="R79" s="2">
        <v>909</v>
      </c>
      <c r="S79" s="2">
        <v>4503</v>
      </c>
      <c r="T79" s="2">
        <v>264</v>
      </c>
      <c r="U79" s="2">
        <v>2288</v>
      </c>
      <c r="V79" s="2"/>
      <c r="W79" s="2"/>
      <c r="X79" s="2">
        <v>1892</v>
      </c>
    </row>
    <row r="80" spans="1:24" ht="15.75" thickBot="1" x14ac:dyDescent="0.3">
      <c r="A80" s="129" t="s">
        <v>240</v>
      </c>
      <c r="B80" s="2">
        <v>72</v>
      </c>
      <c r="C80" s="2">
        <v>2971</v>
      </c>
      <c r="D80" s="2">
        <v>10245</v>
      </c>
      <c r="E80" s="2"/>
      <c r="F80" s="2">
        <v>5848</v>
      </c>
      <c r="G80" s="2">
        <v>16268</v>
      </c>
      <c r="H80" s="2">
        <v>35885</v>
      </c>
      <c r="I80" s="2">
        <v>1115</v>
      </c>
      <c r="J80" s="2">
        <v>2276</v>
      </c>
      <c r="K80" s="2">
        <v>69</v>
      </c>
      <c r="L80" s="2">
        <v>6402</v>
      </c>
      <c r="M80" s="2">
        <v>144</v>
      </c>
      <c r="N80" s="2">
        <v>3831</v>
      </c>
      <c r="O80" s="2"/>
      <c r="P80" s="2">
        <v>10989</v>
      </c>
      <c r="Q80" s="2"/>
      <c r="R80" s="2">
        <v>1716</v>
      </c>
      <c r="S80" s="2">
        <v>30671</v>
      </c>
      <c r="T80" s="2">
        <v>10229</v>
      </c>
      <c r="U80" s="2">
        <v>10406</v>
      </c>
      <c r="V80" s="2"/>
      <c r="W80" s="2"/>
      <c r="X80" s="2">
        <v>9730</v>
      </c>
    </row>
    <row r="81" spans="1:24" ht="15.75" thickBot="1" x14ac:dyDescent="0.3">
      <c r="A81" s="129" t="s">
        <v>241</v>
      </c>
      <c r="B81" s="2">
        <v>3</v>
      </c>
      <c r="C81" s="2"/>
      <c r="D81" s="2">
        <v>1432</v>
      </c>
      <c r="E81" s="2"/>
      <c r="F81" s="2">
        <v>3782</v>
      </c>
      <c r="G81" s="2">
        <v>2150</v>
      </c>
      <c r="H81" s="2">
        <v>5301</v>
      </c>
      <c r="I81" s="2">
        <v>219</v>
      </c>
      <c r="J81" s="2">
        <v>252</v>
      </c>
      <c r="K81" s="2"/>
      <c r="L81" s="2">
        <v>849</v>
      </c>
      <c r="M81" s="2">
        <v>137</v>
      </c>
      <c r="N81" s="2">
        <v>233</v>
      </c>
      <c r="O81" s="2"/>
      <c r="P81" s="2">
        <v>1261</v>
      </c>
      <c r="Q81" s="2"/>
      <c r="R81" s="2">
        <v>148</v>
      </c>
      <c r="S81" s="2">
        <v>4966</v>
      </c>
      <c r="T81" s="2">
        <v>2092</v>
      </c>
      <c r="U81" s="2">
        <v>33</v>
      </c>
      <c r="V81" s="2"/>
      <c r="W81" s="2"/>
      <c r="X81" s="2">
        <v>1657</v>
      </c>
    </row>
    <row r="82" spans="1:24" ht="15.75" thickBot="1" x14ac:dyDescent="0.3">
      <c r="A82" s="129" t="s">
        <v>242</v>
      </c>
      <c r="B82" s="2">
        <v>67</v>
      </c>
      <c r="C82" s="2"/>
      <c r="D82" s="2">
        <v>1190</v>
      </c>
      <c r="E82" s="2"/>
      <c r="F82" s="2">
        <v>454</v>
      </c>
      <c r="G82" s="2">
        <v>2078</v>
      </c>
      <c r="H82" s="2">
        <v>5591</v>
      </c>
      <c r="I82" s="2"/>
      <c r="J82" s="2">
        <v>93</v>
      </c>
      <c r="K82" s="2"/>
      <c r="L82" s="2">
        <v>952</v>
      </c>
      <c r="M82" s="2"/>
      <c r="N82" s="2">
        <v>192</v>
      </c>
      <c r="O82" s="2"/>
      <c r="P82" s="2">
        <v>978</v>
      </c>
      <c r="Q82" s="2"/>
      <c r="R82" s="2">
        <v>79</v>
      </c>
      <c r="S82" s="2">
        <v>4870</v>
      </c>
      <c r="T82" s="2">
        <v>2254</v>
      </c>
      <c r="U82" s="2">
        <v>710</v>
      </c>
      <c r="V82" s="2"/>
      <c r="W82" s="2"/>
      <c r="X82" s="2">
        <v>1195</v>
      </c>
    </row>
    <row r="83" spans="1:24" ht="15.75" thickBot="1" x14ac:dyDescent="0.3">
      <c r="A83" s="129" t="s">
        <v>243</v>
      </c>
      <c r="B83" s="2">
        <v>2</v>
      </c>
      <c r="C83" s="2">
        <v>2971</v>
      </c>
      <c r="D83" s="2">
        <v>3428</v>
      </c>
      <c r="E83" s="2"/>
      <c r="F83" s="2">
        <v>807</v>
      </c>
      <c r="G83" s="2">
        <v>6024</v>
      </c>
      <c r="H83" s="2">
        <v>9539</v>
      </c>
      <c r="I83" s="2">
        <v>698</v>
      </c>
      <c r="J83" s="2">
        <v>768</v>
      </c>
      <c r="K83" s="2">
        <v>69</v>
      </c>
      <c r="L83" s="2">
        <v>1901</v>
      </c>
      <c r="M83" s="2">
        <v>7</v>
      </c>
      <c r="N83" s="2">
        <v>2439</v>
      </c>
      <c r="O83" s="2"/>
      <c r="P83" s="2">
        <v>3787</v>
      </c>
      <c r="Q83" s="2"/>
      <c r="R83" s="2">
        <v>778</v>
      </c>
      <c r="S83" s="2">
        <v>8330</v>
      </c>
      <c r="T83" s="2">
        <v>2784</v>
      </c>
      <c r="U83" s="2">
        <v>3853</v>
      </c>
      <c r="V83" s="2"/>
      <c r="W83" s="2"/>
      <c r="X83" s="2">
        <v>3828</v>
      </c>
    </row>
    <row r="84" spans="1:24" ht="15.75" thickBot="1" x14ac:dyDescent="0.3">
      <c r="A84" s="129" t="s">
        <v>244</v>
      </c>
      <c r="B84" s="2"/>
      <c r="C84" s="2"/>
      <c r="D84" s="2">
        <v>1727</v>
      </c>
      <c r="E84" s="2"/>
      <c r="F84" s="2">
        <v>348</v>
      </c>
      <c r="G84" s="2">
        <v>2482</v>
      </c>
      <c r="H84" s="2">
        <v>6248</v>
      </c>
      <c r="I84" s="2">
        <v>46</v>
      </c>
      <c r="J84" s="2">
        <v>243</v>
      </c>
      <c r="K84" s="2"/>
      <c r="L84" s="2">
        <v>1079</v>
      </c>
      <c r="M84" s="2"/>
      <c r="N84" s="2">
        <v>346</v>
      </c>
      <c r="O84" s="2"/>
      <c r="P84" s="2">
        <v>2814</v>
      </c>
      <c r="Q84" s="2"/>
      <c r="R84" s="2">
        <v>265</v>
      </c>
      <c r="S84" s="2">
        <v>5520</v>
      </c>
      <c r="T84" s="2">
        <v>2645</v>
      </c>
      <c r="U84" s="2">
        <v>2144</v>
      </c>
      <c r="V84" s="2"/>
      <c r="W84" s="2"/>
      <c r="X84" s="2"/>
    </row>
    <row r="85" spans="1:24" ht="15.75" thickBot="1" x14ac:dyDescent="0.3">
      <c r="A85" s="129" t="s">
        <v>245</v>
      </c>
      <c r="B85" s="2"/>
      <c r="C85" s="2"/>
      <c r="D85" s="2">
        <v>643</v>
      </c>
      <c r="E85" s="2"/>
      <c r="F85" s="2">
        <v>90</v>
      </c>
      <c r="G85" s="2">
        <v>1015</v>
      </c>
      <c r="H85" s="2">
        <v>2000</v>
      </c>
      <c r="I85" s="2"/>
      <c r="J85" s="2">
        <v>633</v>
      </c>
      <c r="K85" s="2"/>
      <c r="L85" s="2">
        <v>425</v>
      </c>
      <c r="M85" s="2"/>
      <c r="N85" s="2">
        <v>195</v>
      </c>
      <c r="O85" s="2"/>
      <c r="P85" s="2">
        <v>499</v>
      </c>
      <c r="Q85" s="2"/>
      <c r="R85" s="2">
        <v>90</v>
      </c>
      <c r="S85" s="2">
        <v>575</v>
      </c>
      <c r="T85" s="2">
        <v>90</v>
      </c>
      <c r="U85" s="2">
        <v>1621</v>
      </c>
      <c r="V85" s="2"/>
      <c r="W85" s="2"/>
      <c r="X85" s="2">
        <v>759</v>
      </c>
    </row>
    <row r="86" spans="1:24" ht="15.75" thickBot="1" x14ac:dyDescent="0.3">
      <c r="A86" s="129" t="s">
        <v>246</v>
      </c>
      <c r="B86" s="2"/>
      <c r="C86" s="2"/>
      <c r="D86" s="2">
        <v>871</v>
      </c>
      <c r="E86" s="2"/>
      <c r="F86" s="2">
        <v>189</v>
      </c>
      <c r="G86" s="2">
        <v>1022</v>
      </c>
      <c r="H86" s="2">
        <v>3487</v>
      </c>
      <c r="I86" s="2"/>
      <c r="J86" s="2">
        <v>179</v>
      </c>
      <c r="K86" s="2"/>
      <c r="L86" s="2">
        <v>556</v>
      </c>
      <c r="M86" s="2"/>
      <c r="N86" s="2">
        <v>197</v>
      </c>
      <c r="O86" s="2"/>
      <c r="P86" s="2">
        <v>790</v>
      </c>
      <c r="Q86" s="2"/>
      <c r="R86" s="2">
        <v>145</v>
      </c>
      <c r="S86" s="2">
        <v>2862</v>
      </c>
      <c r="T86" s="2">
        <v>186</v>
      </c>
      <c r="U86" s="2">
        <v>990</v>
      </c>
      <c r="V86" s="2"/>
      <c r="W86" s="2"/>
      <c r="X86" s="2">
        <v>1129</v>
      </c>
    </row>
    <row r="87" spans="1:24" ht="15.75" thickBot="1" x14ac:dyDescent="0.3">
      <c r="A87" s="129" t="s">
        <v>247</v>
      </c>
      <c r="B87" s="2"/>
      <c r="C87" s="2"/>
      <c r="D87" s="2">
        <v>954</v>
      </c>
      <c r="E87" s="2"/>
      <c r="F87" s="2">
        <v>178</v>
      </c>
      <c r="G87" s="2">
        <v>1497</v>
      </c>
      <c r="H87" s="2">
        <v>3719</v>
      </c>
      <c r="I87" s="2">
        <v>152</v>
      </c>
      <c r="J87" s="2">
        <v>108</v>
      </c>
      <c r="K87" s="2"/>
      <c r="L87" s="2">
        <v>640</v>
      </c>
      <c r="M87" s="2"/>
      <c r="N87" s="2">
        <v>229</v>
      </c>
      <c r="O87" s="2"/>
      <c r="P87" s="2">
        <v>860</v>
      </c>
      <c r="Q87" s="2"/>
      <c r="R87" s="2">
        <v>211</v>
      </c>
      <c r="S87" s="2">
        <v>3548</v>
      </c>
      <c r="T87" s="2">
        <v>178</v>
      </c>
      <c r="U87" s="2">
        <v>1055</v>
      </c>
      <c r="V87" s="2"/>
      <c r="W87" s="2"/>
      <c r="X87" s="2">
        <v>1162</v>
      </c>
    </row>
    <row r="88" spans="1:24" ht="15.75" thickBot="1" x14ac:dyDescent="0.3">
      <c r="A88" s="129" t="s">
        <v>248</v>
      </c>
      <c r="B88" s="2">
        <v>3167</v>
      </c>
      <c r="C88" s="2">
        <v>4306</v>
      </c>
      <c r="D88" s="2">
        <v>16828</v>
      </c>
      <c r="E88" s="2"/>
      <c r="F88" s="2">
        <v>3217</v>
      </c>
      <c r="G88" s="2">
        <v>45846</v>
      </c>
      <c r="H88" s="2">
        <v>52152</v>
      </c>
      <c r="I88" s="2">
        <v>4587</v>
      </c>
      <c r="J88" s="2">
        <v>2403</v>
      </c>
      <c r="K88" s="2">
        <v>1496</v>
      </c>
      <c r="L88" s="2">
        <v>12212</v>
      </c>
      <c r="M88" s="2">
        <v>297</v>
      </c>
      <c r="N88" s="2">
        <v>3640</v>
      </c>
      <c r="O88" s="2"/>
      <c r="P88" s="2">
        <v>11334</v>
      </c>
      <c r="Q88" s="2">
        <v>36</v>
      </c>
      <c r="R88" s="2">
        <v>5319</v>
      </c>
      <c r="S88" s="2">
        <v>30467</v>
      </c>
      <c r="T88" s="2">
        <v>4019</v>
      </c>
      <c r="U88" s="2">
        <v>18625</v>
      </c>
      <c r="V88" s="2">
        <v>1098</v>
      </c>
      <c r="W88" s="2">
        <v>991</v>
      </c>
      <c r="X88" s="2"/>
    </row>
    <row r="89" spans="1:24" ht="15.75" thickBot="1" x14ac:dyDescent="0.3">
      <c r="A89" s="129" t="s">
        <v>249</v>
      </c>
      <c r="B89" s="2">
        <v>1215</v>
      </c>
      <c r="C89" s="2">
        <v>4306</v>
      </c>
      <c r="D89" s="2">
        <v>3615</v>
      </c>
      <c r="E89" s="2"/>
      <c r="F89" s="2">
        <v>918</v>
      </c>
      <c r="G89" s="2">
        <v>21116</v>
      </c>
      <c r="H89" s="2">
        <v>4457</v>
      </c>
      <c r="I89" s="2">
        <v>2590</v>
      </c>
      <c r="J89" s="2">
        <v>429</v>
      </c>
      <c r="K89" s="2">
        <v>59</v>
      </c>
      <c r="L89" s="2">
        <v>2998</v>
      </c>
      <c r="M89" s="2"/>
      <c r="N89" s="2">
        <v>1834</v>
      </c>
      <c r="O89" s="2"/>
      <c r="P89" s="2">
        <v>3400</v>
      </c>
      <c r="Q89" s="2">
        <v>33</v>
      </c>
      <c r="R89" s="2">
        <v>1285</v>
      </c>
      <c r="S89" s="2">
        <v>2052</v>
      </c>
      <c r="T89" s="2">
        <v>1084</v>
      </c>
      <c r="U89" s="2">
        <v>6104</v>
      </c>
      <c r="V89" s="2">
        <v>1098</v>
      </c>
      <c r="W89" s="2">
        <v>991</v>
      </c>
      <c r="X89" s="2"/>
    </row>
    <row r="90" spans="1:24" ht="15.75" thickBot="1" x14ac:dyDescent="0.3">
      <c r="A90" s="129" t="s">
        <v>250</v>
      </c>
      <c r="B90" s="2"/>
      <c r="C90" s="2"/>
      <c r="D90" s="2">
        <v>1378</v>
      </c>
      <c r="E90" s="2"/>
      <c r="F90" s="2">
        <v>397</v>
      </c>
      <c r="G90" s="2">
        <v>2779</v>
      </c>
      <c r="H90" s="2">
        <v>7348</v>
      </c>
      <c r="I90" s="2">
        <v>54</v>
      </c>
      <c r="J90" s="2">
        <v>280</v>
      </c>
      <c r="K90" s="2"/>
      <c r="L90" s="2">
        <v>1211</v>
      </c>
      <c r="M90" s="2">
        <v>32</v>
      </c>
      <c r="N90" s="2">
        <v>417</v>
      </c>
      <c r="O90" s="2"/>
      <c r="P90" s="2">
        <v>897</v>
      </c>
      <c r="Q90" s="2"/>
      <c r="R90" s="2">
        <v>237</v>
      </c>
      <c r="S90" s="2">
        <v>4964</v>
      </c>
      <c r="T90" s="2">
        <v>395</v>
      </c>
      <c r="U90" s="2">
        <v>2322</v>
      </c>
      <c r="V90" s="2"/>
      <c r="W90" s="2"/>
      <c r="X90" s="2"/>
    </row>
    <row r="91" spans="1:24" ht="15.75" thickBot="1" x14ac:dyDescent="0.3">
      <c r="A91" s="129" t="s">
        <v>251</v>
      </c>
      <c r="B91" s="2"/>
      <c r="C91" s="2"/>
      <c r="D91" s="2">
        <v>585</v>
      </c>
      <c r="E91" s="2"/>
      <c r="F91" s="2">
        <v>181</v>
      </c>
      <c r="G91" s="2">
        <v>1073</v>
      </c>
      <c r="H91" s="2">
        <v>2415</v>
      </c>
      <c r="I91" s="2">
        <v>284</v>
      </c>
      <c r="J91" s="2">
        <v>144</v>
      </c>
      <c r="K91" s="2"/>
      <c r="L91" s="2">
        <v>500</v>
      </c>
      <c r="M91" s="2"/>
      <c r="N91" s="2">
        <v>138</v>
      </c>
      <c r="O91" s="2"/>
      <c r="P91" s="2">
        <v>9</v>
      </c>
      <c r="Q91" s="2"/>
      <c r="R91" s="2">
        <v>167</v>
      </c>
      <c r="S91" s="2">
        <v>2561</v>
      </c>
      <c r="T91" s="2">
        <v>271</v>
      </c>
      <c r="U91" s="2">
        <v>221</v>
      </c>
      <c r="V91" s="2"/>
      <c r="W91" s="2"/>
      <c r="X91" s="2"/>
    </row>
    <row r="92" spans="1:24" ht="15.75" thickBot="1" x14ac:dyDescent="0.3">
      <c r="A92" s="129" t="s">
        <v>252</v>
      </c>
      <c r="B92" s="2"/>
      <c r="C92" s="2"/>
      <c r="D92" s="2">
        <v>602</v>
      </c>
      <c r="E92" s="2"/>
      <c r="F92" s="2">
        <v>162</v>
      </c>
      <c r="G92" s="2">
        <v>639</v>
      </c>
      <c r="H92" s="2">
        <v>3291</v>
      </c>
      <c r="I92" s="2">
        <v>78</v>
      </c>
      <c r="J92" s="2"/>
      <c r="K92" s="2"/>
      <c r="L92" s="2">
        <v>470</v>
      </c>
      <c r="M92" s="2"/>
      <c r="N92" s="2">
        <v>120</v>
      </c>
      <c r="O92" s="2"/>
      <c r="P92" s="2">
        <v>420</v>
      </c>
      <c r="Q92" s="2"/>
      <c r="R92" s="2">
        <v>84</v>
      </c>
      <c r="S92" s="2">
        <v>1570</v>
      </c>
      <c r="T92" s="2">
        <v>139</v>
      </c>
      <c r="U92" s="2">
        <v>568</v>
      </c>
      <c r="V92" s="2"/>
      <c r="W92" s="2"/>
      <c r="X92" s="2"/>
    </row>
    <row r="93" spans="1:24" ht="15.75" thickBot="1" x14ac:dyDescent="0.3">
      <c r="A93" s="129" t="s">
        <v>253</v>
      </c>
      <c r="B93" s="2"/>
      <c r="C93" s="2"/>
      <c r="D93" s="2">
        <v>2430</v>
      </c>
      <c r="E93" s="2"/>
      <c r="F93" s="2"/>
      <c r="G93" s="2">
        <v>8665</v>
      </c>
      <c r="H93" s="2">
        <v>1397</v>
      </c>
      <c r="I93" s="2"/>
      <c r="J93" s="2"/>
      <c r="K93" s="2"/>
      <c r="L93" s="2">
        <v>950</v>
      </c>
      <c r="M93" s="2"/>
      <c r="N93" s="2">
        <v>286</v>
      </c>
      <c r="O93" s="2"/>
      <c r="P93" s="2">
        <v>1279</v>
      </c>
      <c r="Q93" s="2"/>
      <c r="R93" s="2"/>
      <c r="S93" s="2">
        <v>2244</v>
      </c>
      <c r="T93" s="2">
        <v>369</v>
      </c>
      <c r="U93" s="2">
        <v>1152</v>
      </c>
      <c r="V93" s="2"/>
      <c r="W93" s="2"/>
      <c r="X93" s="2"/>
    </row>
    <row r="94" spans="1:24" ht="15.75" thickBot="1" x14ac:dyDescent="0.3">
      <c r="A94" s="129" t="s">
        <v>254</v>
      </c>
      <c r="B94" s="2"/>
      <c r="C94" s="2"/>
      <c r="D94" s="2">
        <v>1071</v>
      </c>
      <c r="E94" s="2"/>
      <c r="F94" s="2">
        <v>243</v>
      </c>
      <c r="G94" s="2">
        <v>1100</v>
      </c>
      <c r="H94" s="2">
        <v>5926</v>
      </c>
      <c r="I94" s="2">
        <v>215</v>
      </c>
      <c r="J94" s="2">
        <v>143</v>
      </c>
      <c r="K94" s="2"/>
      <c r="L94" s="2">
        <v>954</v>
      </c>
      <c r="M94" s="2"/>
      <c r="N94" s="2">
        <v>132</v>
      </c>
      <c r="O94" s="2"/>
      <c r="P94" s="2">
        <v>718</v>
      </c>
      <c r="Q94" s="2"/>
      <c r="R94" s="2">
        <v>242</v>
      </c>
      <c r="S94" s="2">
        <v>861</v>
      </c>
      <c r="T94" s="2">
        <v>214</v>
      </c>
      <c r="U94" s="2">
        <v>931</v>
      </c>
      <c r="V94" s="2"/>
      <c r="W94" s="2"/>
      <c r="X94" s="2"/>
    </row>
    <row r="95" spans="1:24" ht="15.75" thickBot="1" x14ac:dyDescent="0.3">
      <c r="A95" s="129" t="s">
        <v>255</v>
      </c>
      <c r="B95" s="2"/>
      <c r="C95" s="2"/>
      <c r="D95" s="2">
        <v>2210</v>
      </c>
      <c r="E95" s="2"/>
      <c r="F95" s="2">
        <v>655</v>
      </c>
      <c r="G95" s="2">
        <v>3332</v>
      </c>
      <c r="H95" s="2">
        <v>6829</v>
      </c>
      <c r="I95" s="2"/>
      <c r="J95" s="2"/>
      <c r="K95" s="2"/>
      <c r="L95" s="2">
        <v>1426</v>
      </c>
      <c r="M95" s="2"/>
      <c r="N95" s="2">
        <v>172</v>
      </c>
      <c r="O95" s="2"/>
      <c r="P95" s="2">
        <v>1631</v>
      </c>
      <c r="Q95" s="2">
        <v>3</v>
      </c>
      <c r="R95" s="2">
        <v>33</v>
      </c>
      <c r="S95" s="2">
        <v>8867</v>
      </c>
      <c r="T95" s="2">
        <v>394</v>
      </c>
      <c r="U95" s="2">
        <v>901</v>
      </c>
      <c r="V95" s="2"/>
      <c r="W95" s="2"/>
      <c r="X95" s="2"/>
    </row>
    <row r="96" spans="1:24" ht="15.75" thickBot="1" x14ac:dyDescent="0.3">
      <c r="A96" s="129" t="s">
        <v>256</v>
      </c>
      <c r="B96" s="2"/>
      <c r="C96" s="2"/>
      <c r="D96" s="2">
        <v>2156</v>
      </c>
      <c r="E96" s="2"/>
      <c r="F96" s="2">
        <v>483</v>
      </c>
      <c r="G96" s="2">
        <v>3491</v>
      </c>
      <c r="H96" s="2">
        <v>8874</v>
      </c>
      <c r="I96" s="2">
        <v>446</v>
      </c>
      <c r="J96" s="2">
        <v>880</v>
      </c>
      <c r="K96" s="2"/>
      <c r="L96" s="2">
        <v>1555</v>
      </c>
      <c r="M96" s="2"/>
      <c r="N96" s="2">
        <v>459</v>
      </c>
      <c r="O96" s="2"/>
      <c r="P96" s="2">
        <v>2031</v>
      </c>
      <c r="Q96" s="2"/>
      <c r="R96" s="2">
        <v>882</v>
      </c>
      <c r="S96" s="2">
        <v>383</v>
      </c>
      <c r="T96" s="2">
        <v>483</v>
      </c>
      <c r="U96" s="2">
        <v>3344</v>
      </c>
      <c r="V96" s="2"/>
      <c r="W96" s="2"/>
      <c r="X96" s="2"/>
    </row>
    <row r="97" spans="1:24" ht="15.75" thickBot="1" x14ac:dyDescent="0.3">
      <c r="A97" s="129" t="s">
        <v>257</v>
      </c>
      <c r="B97" s="2"/>
      <c r="C97" s="2"/>
      <c r="D97" s="2">
        <v>819</v>
      </c>
      <c r="E97" s="2"/>
      <c r="F97" s="2">
        <v>178</v>
      </c>
      <c r="G97" s="2">
        <v>834</v>
      </c>
      <c r="H97" s="2">
        <v>3123</v>
      </c>
      <c r="I97" s="2">
        <v>270</v>
      </c>
      <c r="J97" s="2">
        <v>222</v>
      </c>
      <c r="K97" s="2"/>
      <c r="L97" s="2">
        <v>711</v>
      </c>
      <c r="M97" s="2">
        <v>14</v>
      </c>
      <c r="N97" s="2">
        <v>52</v>
      </c>
      <c r="O97" s="2"/>
      <c r="P97" s="2">
        <v>673</v>
      </c>
      <c r="Q97" s="2"/>
      <c r="R97" s="2">
        <v>344</v>
      </c>
      <c r="S97" s="2">
        <v>2802</v>
      </c>
      <c r="T97" s="2">
        <v>194</v>
      </c>
      <c r="U97" s="2">
        <v>733</v>
      </c>
      <c r="V97" s="2"/>
      <c r="W97" s="2"/>
      <c r="X97" s="2"/>
    </row>
    <row r="98" spans="1:24" ht="15.75" thickBot="1" x14ac:dyDescent="0.3">
      <c r="A98" s="129" t="s">
        <v>258</v>
      </c>
      <c r="B98" s="2">
        <v>1952</v>
      </c>
      <c r="C98" s="2"/>
      <c r="D98" s="2">
        <v>1962</v>
      </c>
      <c r="E98" s="2"/>
      <c r="F98" s="2"/>
      <c r="G98" s="2">
        <v>2817</v>
      </c>
      <c r="H98" s="2">
        <v>8492</v>
      </c>
      <c r="I98" s="2">
        <v>650</v>
      </c>
      <c r="J98" s="2">
        <v>305</v>
      </c>
      <c r="K98" s="2">
        <v>1437</v>
      </c>
      <c r="L98" s="2">
        <v>1437</v>
      </c>
      <c r="M98" s="2">
        <v>251</v>
      </c>
      <c r="N98" s="2">
        <v>30</v>
      </c>
      <c r="O98" s="2"/>
      <c r="P98" s="2">
        <v>276</v>
      </c>
      <c r="Q98" s="2"/>
      <c r="R98" s="2">
        <v>2045</v>
      </c>
      <c r="S98" s="2">
        <v>4163</v>
      </c>
      <c r="T98" s="2">
        <v>476</v>
      </c>
      <c r="U98" s="2">
        <v>2349</v>
      </c>
      <c r="V98" s="2"/>
      <c r="W98" s="2"/>
      <c r="X98" s="2"/>
    </row>
    <row r="100" spans="1:24" x14ac:dyDescent="0.25">
      <c r="B100">
        <f>SUM(B3:B99)/2</f>
        <v>33222</v>
      </c>
      <c r="C100">
        <f t="shared" ref="C100:X100" si="0">SUM(C3:C99)/2</f>
        <v>56566</v>
      </c>
      <c r="D100">
        <f t="shared" si="0"/>
        <v>141254</v>
      </c>
      <c r="E100">
        <f t="shared" si="0"/>
        <v>0</v>
      </c>
      <c r="F100">
        <f t="shared" si="0"/>
        <v>42729</v>
      </c>
      <c r="G100">
        <f t="shared" si="0"/>
        <v>327283</v>
      </c>
      <c r="H100">
        <f t="shared" si="0"/>
        <v>570830</v>
      </c>
      <c r="I100">
        <f t="shared" si="0"/>
        <v>140781</v>
      </c>
      <c r="J100">
        <f t="shared" si="0"/>
        <v>43253</v>
      </c>
      <c r="K100">
        <f t="shared" si="0"/>
        <v>19421</v>
      </c>
      <c r="L100">
        <f t="shared" si="0"/>
        <v>123603</v>
      </c>
      <c r="M100">
        <f t="shared" si="0"/>
        <v>23126</v>
      </c>
      <c r="N100">
        <f t="shared" si="0"/>
        <v>58907</v>
      </c>
      <c r="O100">
        <f t="shared" si="0"/>
        <v>0</v>
      </c>
      <c r="P100">
        <f t="shared" si="0"/>
        <v>126329</v>
      </c>
      <c r="Q100">
        <f t="shared" si="0"/>
        <v>1680</v>
      </c>
      <c r="R100">
        <f t="shared" si="0"/>
        <v>53000</v>
      </c>
      <c r="S100">
        <f t="shared" si="0"/>
        <v>356204</v>
      </c>
      <c r="T100">
        <f t="shared" si="0"/>
        <v>70974</v>
      </c>
      <c r="U100">
        <f t="shared" si="0"/>
        <v>372331</v>
      </c>
      <c r="V100">
        <f t="shared" si="0"/>
        <v>3391</v>
      </c>
      <c r="W100">
        <f t="shared" si="0"/>
        <v>3057</v>
      </c>
      <c r="X100">
        <f t="shared" si="0"/>
        <v>142286</v>
      </c>
    </row>
  </sheetData>
  <mergeCells count="1">
    <mergeCell ref="A1:X1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441E9-DB80-4285-9661-D8FA69773932}">
  <dimension ref="A1:L999"/>
  <sheetViews>
    <sheetView workbookViewId="0">
      <selection activeCell="D12" sqref="D12"/>
    </sheetView>
  </sheetViews>
  <sheetFormatPr defaultRowHeight="15" x14ac:dyDescent="0.25"/>
  <cols>
    <col min="2" max="2" width="12.28515625" customWidth="1"/>
    <col min="3" max="3" width="16.85546875" customWidth="1"/>
    <col min="4" max="4" width="12.42578125" customWidth="1"/>
  </cols>
  <sheetData>
    <row r="1" spans="1:12" ht="15.75" thickBot="1" x14ac:dyDescent="0.3">
      <c r="A1" s="132"/>
      <c r="B1" s="291" t="s">
        <v>278</v>
      </c>
      <c r="C1" s="292"/>
      <c r="D1" s="292"/>
      <c r="E1" s="292"/>
      <c r="F1" s="293"/>
      <c r="G1" s="132"/>
      <c r="H1" s="132"/>
      <c r="I1" s="132"/>
      <c r="J1" s="132"/>
      <c r="K1" s="132"/>
      <c r="L1" s="132"/>
    </row>
    <row r="2" spans="1:12" ht="15.75" thickBot="1" x14ac:dyDescent="0.3">
      <c r="A2" s="132"/>
      <c r="B2" s="133"/>
      <c r="C2" s="133"/>
      <c r="D2" s="133"/>
      <c r="E2" s="133"/>
      <c r="F2" s="132"/>
      <c r="G2" s="132"/>
      <c r="H2" s="132"/>
      <c r="I2" s="132"/>
      <c r="J2" s="132"/>
      <c r="K2" s="132"/>
      <c r="L2" s="132"/>
    </row>
    <row r="3" spans="1:12" ht="30.75" thickBot="1" x14ac:dyDescent="0.3">
      <c r="A3" s="134"/>
      <c r="B3" s="135" t="s">
        <v>279</v>
      </c>
      <c r="C3" s="135" t="s">
        <v>280</v>
      </c>
      <c r="D3" s="135" t="s">
        <v>281</v>
      </c>
      <c r="E3" s="135" t="s">
        <v>282</v>
      </c>
      <c r="F3" s="132"/>
      <c r="G3" s="132"/>
      <c r="H3" s="132"/>
      <c r="I3" s="132"/>
      <c r="J3" s="132"/>
      <c r="K3" s="132"/>
      <c r="L3" s="132"/>
    </row>
    <row r="4" spans="1:12" ht="15.75" thickBot="1" x14ac:dyDescent="0.3">
      <c r="A4" s="134"/>
      <c r="B4" s="136" t="s">
        <v>161</v>
      </c>
      <c r="C4" s="136">
        <v>326000</v>
      </c>
      <c r="D4" s="136">
        <v>322120</v>
      </c>
      <c r="E4" s="136">
        <v>3880</v>
      </c>
      <c r="F4" s="132"/>
      <c r="G4" s="132"/>
      <c r="H4" s="132"/>
      <c r="I4" s="132"/>
      <c r="J4" s="132"/>
      <c r="K4" s="132"/>
      <c r="L4" s="132"/>
    </row>
    <row r="5" spans="1:12" ht="15.75" thickBot="1" x14ac:dyDescent="0.3">
      <c r="A5" s="134"/>
      <c r="B5" s="136" t="s">
        <v>152</v>
      </c>
      <c r="C5" s="136">
        <v>285000</v>
      </c>
      <c r="D5" s="136">
        <v>285000</v>
      </c>
      <c r="E5" s="136">
        <v>0</v>
      </c>
      <c r="F5" s="132"/>
      <c r="G5" s="132"/>
      <c r="H5" s="132"/>
      <c r="I5" s="132"/>
      <c r="J5" s="132"/>
      <c r="K5" s="132"/>
      <c r="L5" s="132"/>
    </row>
    <row r="6" spans="1:12" ht="15.75" thickBot="1" x14ac:dyDescent="0.3">
      <c r="A6" s="134"/>
      <c r="B6" s="136" t="s">
        <v>283</v>
      </c>
      <c r="C6" s="136">
        <v>125800</v>
      </c>
      <c r="D6" s="136">
        <v>125800</v>
      </c>
      <c r="E6" s="136">
        <v>0</v>
      </c>
      <c r="F6" s="132"/>
      <c r="G6" s="132"/>
      <c r="H6" s="132"/>
      <c r="I6" s="132"/>
      <c r="J6" s="132"/>
      <c r="K6" s="132"/>
      <c r="L6" s="132"/>
    </row>
    <row r="7" spans="1:12" ht="15.75" thickBot="1" x14ac:dyDescent="0.3">
      <c r="A7" s="134"/>
      <c r="B7" s="136" t="s">
        <v>151</v>
      </c>
      <c r="C7" s="136">
        <v>1901924</v>
      </c>
      <c r="D7" s="136">
        <v>1787209</v>
      </c>
      <c r="E7" s="136">
        <v>114715</v>
      </c>
      <c r="F7" s="132"/>
      <c r="G7" s="132"/>
      <c r="H7" s="132"/>
      <c r="I7" s="132"/>
      <c r="J7" s="132"/>
      <c r="K7" s="132"/>
      <c r="L7" s="132"/>
    </row>
    <row r="8" spans="1:12" ht="15.75" thickBot="1" x14ac:dyDescent="0.3">
      <c r="A8" s="134"/>
      <c r="B8" s="136" t="s">
        <v>276</v>
      </c>
      <c r="C8" s="136">
        <v>195600</v>
      </c>
      <c r="D8" s="136">
        <v>191330</v>
      </c>
      <c r="E8" s="136">
        <v>4270</v>
      </c>
      <c r="F8" s="132"/>
      <c r="G8" s="132"/>
      <c r="H8" s="132"/>
      <c r="I8" s="132"/>
      <c r="J8" s="132"/>
      <c r="K8" s="132"/>
      <c r="L8" s="132"/>
    </row>
    <row r="9" spans="1:12" ht="16.5" thickBot="1" x14ac:dyDescent="0.3">
      <c r="A9" s="134"/>
      <c r="B9" s="137" t="s">
        <v>130</v>
      </c>
      <c r="C9" s="138">
        <v>2834324</v>
      </c>
      <c r="D9" s="138">
        <v>2711459</v>
      </c>
      <c r="E9" s="138">
        <v>122865</v>
      </c>
      <c r="F9" s="132"/>
      <c r="G9" s="132"/>
      <c r="H9" s="132"/>
      <c r="I9" s="132"/>
      <c r="J9" s="132"/>
      <c r="K9" s="132"/>
      <c r="L9" s="132"/>
    </row>
    <row r="10" spans="1:12" ht="16.5" thickBot="1" x14ac:dyDescent="0.3">
      <c r="A10" s="139"/>
      <c r="B10" s="140"/>
      <c r="C10" s="141"/>
      <c r="D10" s="141"/>
      <c r="E10" s="141"/>
      <c r="F10" s="142"/>
      <c r="G10" s="142"/>
      <c r="H10" s="142"/>
      <c r="I10" s="142"/>
      <c r="J10" s="132"/>
      <c r="K10" s="132"/>
      <c r="L10" s="132"/>
    </row>
    <row r="11" spans="1:12" ht="15.75" thickBot="1" x14ac:dyDescent="0.3">
      <c r="A11" s="132"/>
      <c r="B11" s="294" t="s">
        <v>284</v>
      </c>
      <c r="C11" s="295"/>
      <c r="D11" s="295"/>
      <c r="E11" s="295"/>
      <c r="F11" s="295"/>
      <c r="G11" s="295"/>
      <c r="H11" s="295"/>
      <c r="I11" s="296"/>
      <c r="J11" s="132"/>
      <c r="K11" s="132"/>
      <c r="L11" s="132"/>
    </row>
    <row r="12" spans="1:12" ht="30.75" thickBot="1" x14ac:dyDescent="0.3">
      <c r="A12" s="134"/>
      <c r="B12" s="143" t="s">
        <v>285</v>
      </c>
      <c r="C12" s="144" t="s">
        <v>286</v>
      </c>
      <c r="D12" s="144" t="s">
        <v>161</v>
      </c>
      <c r="E12" s="144" t="s">
        <v>151</v>
      </c>
      <c r="F12" s="144" t="s">
        <v>152</v>
      </c>
      <c r="G12" s="144" t="s">
        <v>283</v>
      </c>
      <c r="H12" s="144" t="s">
        <v>276</v>
      </c>
      <c r="I12" s="144" t="s">
        <v>287</v>
      </c>
      <c r="J12" s="132"/>
      <c r="K12" s="132"/>
      <c r="L12" s="132"/>
    </row>
    <row r="13" spans="1:12" ht="15.75" thickBot="1" x14ac:dyDescent="0.3">
      <c r="A13" s="134"/>
      <c r="B13" s="144">
        <v>1</v>
      </c>
      <c r="C13" s="144" t="s">
        <v>288</v>
      </c>
      <c r="D13" s="144">
        <v>4660</v>
      </c>
      <c r="E13" s="144">
        <v>278</v>
      </c>
      <c r="F13" s="144">
        <v>310</v>
      </c>
      <c r="G13" s="144">
        <v>2255</v>
      </c>
      <c r="H13" s="144">
        <v>430</v>
      </c>
      <c r="I13" s="144">
        <v>7933</v>
      </c>
      <c r="J13" s="132"/>
      <c r="K13" s="132"/>
      <c r="L13" s="132"/>
    </row>
    <row r="14" spans="1:12" ht="15.75" thickBot="1" x14ac:dyDescent="0.3">
      <c r="A14" s="134"/>
      <c r="B14" s="144">
        <v>2</v>
      </c>
      <c r="C14" s="144" t="s">
        <v>289</v>
      </c>
      <c r="D14" s="144">
        <v>4380</v>
      </c>
      <c r="E14" s="144">
        <v>1862</v>
      </c>
      <c r="F14" s="144">
        <v>100</v>
      </c>
      <c r="G14" s="144">
        <v>6475</v>
      </c>
      <c r="H14" s="144"/>
      <c r="I14" s="144">
        <v>12817</v>
      </c>
      <c r="J14" s="132"/>
      <c r="K14" s="132"/>
      <c r="L14" s="132"/>
    </row>
    <row r="15" spans="1:12" ht="15.75" thickBot="1" x14ac:dyDescent="0.3">
      <c r="A15" s="134"/>
      <c r="B15" s="144">
        <v>3</v>
      </c>
      <c r="C15" s="144" t="s">
        <v>290</v>
      </c>
      <c r="D15" s="144">
        <v>82600</v>
      </c>
      <c r="E15" s="144">
        <v>489621</v>
      </c>
      <c r="F15" s="144">
        <v>38740</v>
      </c>
      <c r="G15" s="144">
        <v>25945</v>
      </c>
      <c r="H15" s="145"/>
      <c r="I15" s="144">
        <v>636906</v>
      </c>
      <c r="J15" s="132"/>
      <c r="K15" s="132"/>
      <c r="L15" s="132"/>
    </row>
    <row r="16" spans="1:12" ht="15.75" thickBot="1" x14ac:dyDescent="0.3">
      <c r="A16" s="134"/>
      <c r="B16" s="144">
        <v>4</v>
      </c>
      <c r="C16" s="144" t="s">
        <v>291</v>
      </c>
      <c r="D16" s="144">
        <v>24470</v>
      </c>
      <c r="E16" s="144">
        <v>121965</v>
      </c>
      <c r="F16" s="144">
        <v>17000</v>
      </c>
      <c r="G16" s="144">
        <v>12045</v>
      </c>
      <c r="H16" s="144">
        <v>20400</v>
      </c>
      <c r="I16" s="144">
        <v>195880</v>
      </c>
      <c r="J16" s="132"/>
      <c r="K16" s="132"/>
      <c r="L16" s="132"/>
    </row>
    <row r="17" spans="1:12" ht="15.75" thickBot="1" x14ac:dyDescent="0.3">
      <c r="A17" s="134"/>
      <c r="B17" s="144">
        <v>5</v>
      </c>
      <c r="C17" s="144" t="s">
        <v>292</v>
      </c>
      <c r="D17" s="144">
        <v>15390</v>
      </c>
      <c r="E17" s="144">
        <v>83081</v>
      </c>
      <c r="F17" s="144">
        <v>10400</v>
      </c>
      <c r="G17" s="144">
        <v>9020</v>
      </c>
      <c r="H17" s="144">
        <v>13200</v>
      </c>
      <c r="I17" s="144">
        <v>131091</v>
      </c>
      <c r="J17" s="132"/>
      <c r="K17" s="132"/>
      <c r="L17" s="132"/>
    </row>
    <row r="18" spans="1:12" ht="15.75" thickBot="1" x14ac:dyDescent="0.3">
      <c r="A18" s="134"/>
      <c r="B18" s="144">
        <v>6</v>
      </c>
      <c r="C18" s="144" t="s">
        <v>293</v>
      </c>
      <c r="D18" s="144">
        <v>28920</v>
      </c>
      <c r="E18" s="144">
        <v>228541</v>
      </c>
      <c r="F18" s="144">
        <v>19200</v>
      </c>
      <c r="G18" s="144">
        <v>10725</v>
      </c>
      <c r="H18" s="144">
        <v>28800</v>
      </c>
      <c r="I18" s="144">
        <v>316186</v>
      </c>
      <c r="J18" s="132"/>
      <c r="K18" s="132"/>
      <c r="L18" s="132"/>
    </row>
    <row r="19" spans="1:12" ht="15.75" thickBot="1" x14ac:dyDescent="0.3">
      <c r="A19" s="134"/>
      <c r="B19" s="144">
        <v>7</v>
      </c>
      <c r="C19" s="144" t="s">
        <v>294</v>
      </c>
      <c r="D19" s="144">
        <v>20770</v>
      </c>
      <c r="E19" s="144">
        <v>110565</v>
      </c>
      <c r="F19" s="144">
        <v>11520</v>
      </c>
      <c r="G19" s="144">
        <v>6355</v>
      </c>
      <c r="H19" s="144">
        <v>16800</v>
      </c>
      <c r="I19" s="144">
        <v>166010</v>
      </c>
      <c r="J19" s="132"/>
      <c r="K19" s="132"/>
      <c r="L19" s="132"/>
    </row>
    <row r="20" spans="1:12" ht="15.75" thickBot="1" x14ac:dyDescent="0.3">
      <c r="A20" s="134"/>
      <c r="B20" s="144">
        <v>8</v>
      </c>
      <c r="C20" s="144" t="s">
        <v>295</v>
      </c>
      <c r="D20" s="144">
        <v>32290</v>
      </c>
      <c r="E20" s="144">
        <v>155839</v>
      </c>
      <c r="F20" s="144">
        <v>83630</v>
      </c>
      <c r="G20" s="144">
        <v>15170</v>
      </c>
      <c r="H20" s="144">
        <v>42000</v>
      </c>
      <c r="I20" s="144">
        <v>328929</v>
      </c>
      <c r="J20" s="132"/>
      <c r="K20" s="132"/>
      <c r="L20" s="132"/>
    </row>
    <row r="21" spans="1:12" ht="15.75" thickBot="1" x14ac:dyDescent="0.3">
      <c r="A21" s="134"/>
      <c r="B21" s="144">
        <v>9</v>
      </c>
      <c r="C21" s="144" t="s">
        <v>296</v>
      </c>
      <c r="D21" s="144">
        <v>31740</v>
      </c>
      <c r="E21" s="144">
        <v>203813</v>
      </c>
      <c r="F21" s="144">
        <v>42600</v>
      </c>
      <c r="G21" s="144">
        <v>10510</v>
      </c>
      <c r="H21" s="144">
        <v>28900</v>
      </c>
      <c r="I21" s="144">
        <v>317563</v>
      </c>
      <c r="J21" s="132"/>
      <c r="K21" s="132"/>
      <c r="L21" s="132"/>
    </row>
    <row r="22" spans="1:12" ht="15.75" thickBot="1" x14ac:dyDescent="0.3">
      <c r="A22" s="134"/>
      <c r="B22" s="144">
        <v>10</v>
      </c>
      <c r="C22" s="144" t="s">
        <v>297</v>
      </c>
      <c r="D22" s="144">
        <v>45280</v>
      </c>
      <c r="E22" s="144">
        <v>198250</v>
      </c>
      <c r="F22" s="144">
        <v>41500</v>
      </c>
      <c r="G22" s="144">
        <v>15190</v>
      </c>
      <c r="H22" s="144">
        <v>40800</v>
      </c>
      <c r="I22" s="144">
        <v>341020</v>
      </c>
      <c r="J22" s="132"/>
      <c r="K22" s="132"/>
      <c r="L22" s="132"/>
    </row>
    <row r="23" spans="1:12" ht="15.75" thickBot="1" x14ac:dyDescent="0.3">
      <c r="A23" s="134"/>
      <c r="B23" s="144">
        <v>11</v>
      </c>
      <c r="C23" s="144" t="s">
        <v>298</v>
      </c>
      <c r="D23" s="144">
        <v>31620</v>
      </c>
      <c r="E23" s="144">
        <v>193394</v>
      </c>
      <c r="F23" s="144">
        <v>20000</v>
      </c>
      <c r="G23" s="144">
        <v>12110</v>
      </c>
      <c r="H23" s="145"/>
      <c r="I23" s="144">
        <v>257124</v>
      </c>
      <c r="J23" s="132"/>
      <c r="K23" s="132"/>
      <c r="L23" s="132"/>
    </row>
    <row r="24" spans="1:12" ht="16.5" thickBot="1" x14ac:dyDescent="0.3">
      <c r="A24" s="134"/>
      <c r="B24" s="144"/>
      <c r="C24" s="138" t="s">
        <v>130</v>
      </c>
      <c r="D24" s="138">
        <v>322120</v>
      </c>
      <c r="E24" s="138">
        <v>1787209</v>
      </c>
      <c r="F24" s="138">
        <v>285000</v>
      </c>
      <c r="G24" s="138">
        <v>125800</v>
      </c>
      <c r="H24" s="138">
        <v>191330</v>
      </c>
      <c r="I24" s="138">
        <v>2711459</v>
      </c>
      <c r="J24" s="132"/>
      <c r="K24" s="132"/>
      <c r="L24" s="132"/>
    </row>
    <row r="25" spans="1:12" ht="15.75" thickBot="1" x14ac:dyDescent="0.3">
      <c r="A25" s="132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</row>
    <row r="26" spans="1:12" ht="15.75" thickBot="1" x14ac:dyDescent="0.3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</row>
    <row r="27" spans="1:12" ht="15.75" thickBot="1" x14ac:dyDescent="0.3">
      <c r="A27" s="132"/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</row>
    <row r="28" spans="1:12" ht="15.75" thickBot="1" x14ac:dyDescent="0.3">
      <c r="A28" s="132"/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</row>
    <row r="29" spans="1:12" ht="15.75" thickBot="1" x14ac:dyDescent="0.3">
      <c r="A29" s="132"/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</row>
    <row r="30" spans="1:12" ht="15.75" thickBot="1" x14ac:dyDescent="0.3">
      <c r="A30" s="132"/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</row>
    <row r="31" spans="1:12" ht="15.75" thickBot="1" x14ac:dyDescent="0.3">
      <c r="A31" s="132"/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</row>
    <row r="32" spans="1:12" ht="15.75" thickBot="1" x14ac:dyDescent="0.3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</row>
    <row r="33" spans="1:12" ht="15.75" thickBot="1" x14ac:dyDescent="0.3">
      <c r="A33" s="132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</row>
    <row r="34" spans="1:12" ht="15.75" thickBot="1" x14ac:dyDescent="0.3">
      <c r="A34" s="132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</row>
    <row r="35" spans="1:12" ht="15.75" thickBot="1" x14ac:dyDescent="0.3">
      <c r="A35" s="132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</row>
    <row r="36" spans="1:12" ht="15.75" thickBot="1" x14ac:dyDescent="0.3">
      <c r="A36" s="132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</row>
    <row r="37" spans="1:12" ht="15.75" thickBot="1" x14ac:dyDescent="0.3">
      <c r="A37" s="132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</row>
    <row r="38" spans="1:12" ht="15.75" thickBot="1" x14ac:dyDescent="0.3">
      <c r="A38" s="132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</row>
    <row r="39" spans="1:12" ht="15.75" thickBot="1" x14ac:dyDescent="0.3">
      <c r="A39" s="132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</row>
    <row r="40" spans="1:12" ht="15.75" thickBot="1" x14ac:dyDescent="0.3">
      <c r="A40" s="132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</row>
    <row r="41" spans="1:12" ht="15.75" thickBot="1" x14ac:dyDescent="0.3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</row>
    <row r="42" spans="1:12" ht="15.75" thickBot="1" x14ac:dyDescent="0.3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</row>
    <row r="43" spans="1:12" ht="15.75" thickBot="1" x14ac:dyDescent="0.3">
      <c r="A43" s="132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</row>
    <row r="44" spans="1:12" ht="15.75" thickBot="1" x14ac:dyDescent="0.3">
      <c r="A44" s="132"/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</row>
    <row r="45" spans="1:12" ht="15.75" thickBot="1" x14ac:dyDescent="0.3">
      <c r="A45" s="132"/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</row>
    <row r="46" spans="1:12" ht="15.75" thickBot="1" x14ac:dyDescent="0.3">
      <c r="A46" s="132"/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</row>
    <row r="47" spans="1:12" ht="15.75" thickBot="1" x14ac:dyDescent="0.3">
      <c r="A47" s="132"/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</row>
    <row r="48" spans="1:12" ht="15.75" thickBot="1" x14ac:dyDescent="0.3">
      <c r="A48" s="132"/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</row>
    <row r="49" spans="1:12" ht="15.75" thickBot="1" x14ac:dyDescent="0.3">
      <c r="A49" s="132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</row>
    <row r="50" spans="1:12" ht="15.75" thickBot="1" x14ac:dyDescent="0.3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</row>
    <row r="51" spans="1:12" ht="15.75" thickBot="1" x14ac:dyDescent="0.3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</row>
    <row r="52" spans="1:12" ht="15.75" thickBot="1" x14ac:dyDescent="0.3">
      <c r="A52" s="132"/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</row>
    <row r="53" spans="1:12" ht="15.75" thickBot="1" x14ac:dyDescent="0.3">
      <c r="A53" s="132"/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</row>
    <row r="54" spans="1:12" ht="15.75" thickBot="1" x14ac:dyDescent="0.3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</row>
    <row r="55" spans="1:12" ht="15.75" thickBot="1" x14ac:dyDescent="0.3">
      <c r="A55" s="132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</row>
    <row r="56" spans="1:12" ht="15.75" thickBot="1" x14ac:dyDescent="0.3">
      <c r="A56" s="132"/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</row>
    <row r="57" spans="1:12" ht="15.75" thickBot="1" x14ac:dyDescent="0.3">
      <c r="A57" s="132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</row>
    <row r="58" spans="1:12" ht="15.75" thickBot="1" x14ac:dyDescent="0.3">
      <c r="A58" s="132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</row>
    <row r="59" spans="1:12" ht="15.75" thickBot="1" x14ac:dyDescent="0.3">
      <c r="A59" s="132"/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</row>
    <row r="60" spans="1:12" ht="15.75" thickBot="1" x14ac:dyDescent="0.3">
      <c r="A60" s="132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</row>
    <row r="61" spans="1:12" ht="15.75" thickBot="1" x14ac:dyDescent="0.3">
      <c r="A61" s="132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</row>
    <row r="62" spans="1:12" ht="15.75" thickBot="1" x14ac:dyDescent="0.3">
      <c r="A62" s="132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</row>
    <row r="63" spans="1:12" ht="15.75" thickBot="1" x14ac:dyDescent="0.3">
      <c r="A63" s="132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</row>
    <row r="64" spans="1:12" ht="15.75" thickBot="1" x14ac:dyDescent="0.3">
      <c r="A64" s="132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</row>
    <row r="65" spans="1:12" ht="15.75" thickBot="1" x14ac:dyDescent="0.3">
      <c r="A65" s="132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</row>
    <row r="66" spans="1:12" ht="15.75" thickBot="1" x14ac:dyDescent="0.3">
      <c r="A66" s="132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</row>
    <row r="67" spans="1:12" ht="15.75" thickBot="1" x14ac:dyDescent="0.3">
      <c r="A67" s="132"/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</row>
    <row r="68" spans="1:12" ht="15.75" thickBot="1" x14ac:dyDescent="0.3">
      <c r="A68" s="132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</row>
    <row r="69" spans="1:12" ht="15.75" thickBot="1" x14ac:dyDescent="0.3">
      <c r="A69" s="132"/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</row>
    <row r="70" spans="1:12" ht="15.75" thickBot="1" x14ac:dyDescent="0.3">
      <c r="A70" s="132"/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</row>
    <row r="71" spans="1:12" ht="15.75" thickBot="1" x14ac:dyDescent="0.3">
      <c r="A71" s="132"/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</row>
    <row r="72" spans="1:12" ht="15.75" thickBot="1" x14ac:dyDescent="0.3">
      <c r="A72" s="132"/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</row>
    <row r="73" spans="1:12" ht="15.75" thickBot="1" x14ac:dyDescent="0.3">
      <c r="A73" s="132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</row>
    <row r="74" spans="1:12" ht="15.75" thickBot="1" x14ac:dyDescent="0.3">
      <c r="A74" s="132"/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</row>
    <row r="75" spans="1:12" ht="15.75" thickBot="1" x14ac:dyDescent="0.3">
      <c r="A75" s="132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</row>
    <row r="76" spans="1:12" ht="15.75" thickBot="1" x14ac:dyDescent="0.3">
      <c r="A76" s="132"/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</row>
    <row r="77" spans="1:12" ht="15.75" thickBot="1" x14ac:dyDescent="0.3">
      <c r="A77" s="132"/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</row>
    <row r="78" spans="1:12" ht="15.75" thickBot="1" x14ac:dyDescent="0.3">
      <c r="A78" s="132"/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</row>
    <row r="79" spans="1:12" ht="15.75" thickBot="1" x14ac:dyDescent="0.3">
      <c r="A79" s="132"/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</row>
    <row r="80" spans="1:12" ht="15.75" thickBot="1" x14ac:dyDescent="0.3">
      <c r="A80" s="132"/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</row>
    <row r="81" spans="1:12" ht="15.75" thickBot="1" x14ac:dyDescent="0.3">
      <c r="A81" s="132"/>
      <c r="B81" s="132"/>
      <c r="C81" s="132"/>
      <c r="D81" s="132"/>
      <c r="E81" s="132"/>
      <c r="F81" s="132"/>
      <c r="G81" s="132"/>
      <c r="H81" s="132"/>
      <c r="I81" s="132"/>
      <c r="J81" s="132"/>
      <c r="K81" s="132"/>
      <c r="L81" s="132"/>
    </row>
    <row r="82" spans="1:12" ht="15.75" thickBot="1" x14ac:dyDescent="0.3">
      <c r="A82" s="132"/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</row>
    <row r="83" spans="1:12" ht="15.75" thickBot="1" x14ac:dyDescent="0.3">
      <c r="A83" s="132"/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</row>
    <row r="84" spans="1:12" ht="15.75" thickBot="1" x14ac:dyDescent="0.3">
      <c r="A84" s="132"/>
      <c r="B84" s="132"/>
      <c r="C84" s="132"/>
      <c r="D84" s="132"/>
      <c r="E84" s="132"/>
      <c r="F84" s="132"/>
      <c r="G84" s="132"/>
      <c r="H84" s="132"/>
      <c r="I84" s="132"/>
      <c r="J84" s="132"/>
      <c r="K84" s="132"/>
      <c r="L84" s="132"/>
    </row>
    <row r="85" spans="1:12" ht="15.75" thickBot="1" x14ac:dyDescent="0.3">
      <c r="A85" s="132"/>
      <c r="B85" s="132"/>
      <c r="C85" s="132"/>
      <c r="D85" s="132"/>
      <c r="E85" s="132"/>
      <c r="F85" s="132"/>
      <c r="G85" s="132"/>
      <c r="H85" s="132"/>
      <c r="I85" s="132"/>
      <c r="J85" s="132"/>
      <c r="K85" s="132"/>
      <c r="L85" s="132"/>
    </row>
    <row r="86" spans="1:12" ht="15.75" thickBot="1" x14ac:dyDescent="0.3">
      <c r="A86" s="132"/>
      <c r="B86" s="132"/>
      <c r="C86" s="132"/>
      <c r="D86" s="132"/>
      <c r="E86" s="132"/>
      <c r="F86" s="132"/>
      <c r="G86" s="132"/>
      <c r="H86" s="132"/>
      <c r="I86" s="132"/>
      <c r="J86" s="132"/>
      <c r="K86" s="132"/>
      <c r="L86" s="132"/>
    </row>
    <row r="87" spans="1:12" ht="15.75" thickBot="1" x14ac:dyDescent="0.3">
      <c r="A87" s="132"/>
      <c r="B87" s="132"/>
      <c r="C87" s="132"/>
      <c r="D87" s="132"/>
      <c r="E87" s="132"/>
      <c r="F87" s="132"/>
      <c r="G87" s="132"/>
      <c r="H87" s="132"/>
      <c r="I87" s="132"/>
      <c r="J87" s="132"/>
      <c r="K87" s="132"/>
      <c r="L87" s="132"/>
    </row>
    <row r="88" spans="1:12" ht="15.75" thickBot="1" x14ac:dyDescent="0.3">
      <c r="A88" s="132"/>
      <c r="B88" s="132"/>
      <c r="C88" s="132"/>
      <c r="D88" s="132"/>
      <c r="E88" s="132"/>
      <c r="F88" s="132"/>
      <c r="G88" s="132"/>
      <c r="H88" s="132"/>
      <c r="I88" s="132"/>
      <c r="J88" s="132"/>
      <c r="K88" s="132"/>
      <c r="L88" s="132"/>
    </row>
    <row r="89" spans="1:12" ht="15.75" thickBot="1" x14ac:dyDescent="0.3">
      <c r="A89" s="132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</row>
    <row r="90" spans="1:12" ht="15.75" thickBot="1" x14ac:dyDescent="0.3">
      <c r="A90" s="132"/>
      <c r="B90" s="132"/>
      <c r="C90" s="132"/>
      <c r="D90" s="132"/>
      <c r="E90" s="132"/>
      <c r="F90" s="132"/>
      <c r="G90" s="132"/>
      <c r="H90" s="132"/>
      <c r="I90" s="132"/>
      <c r="J90" s="132"/>
      <c r="K90" s="132"/>
      <c r="L90" s="132"/>
    </row>
    <row r="91" spans="1:12" ht="15.75" thickBot="1" x14ac:dyDescent="0.3">
      <c r="A91" s="132"/>
      <c r="B91" s="132"/>
      <c r="C91" s="132"/>
      <c r="D91" s="132"/>
      <c r="E91" s="132"/>
      <c r="F91" s="132"/>
      <c r="G91" s="132"/>
      <c r="H91" s="132"/>
      <c r="I91" s="132"/>
      <c r="J91" s="132"/>
      <c r="K91" s="132"/>
      <c r="L91" s="132"/>
    </row>
    <row r="92" spans="1:12" ht="15.75" thickBot="1" x14ac:dyDescent="0.3">
      <c r="A92" s="132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</row>
    <row r="93" spans="1:12" ht="15.75" thickBot="1" x14ac:dyDescent="0.3">
      <c r="A93" s="132"/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</row>
    <row r="94" spans="1:12" ht="15.75" thickBot="1" x14ac:dyDescent="0.3">
      <c r="A94" s="132"/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</row>
    <row r="95" spans="1:12" ht="15.75" thickBot="1" x14ac:dyDescent="0.3">
      <c r="A95" s="132"/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</row>
    <row r="96" spans="1:12" ht="15.75" thickBot="1" x14ac:dyDescent="0.3">
      <c r="A96" s="132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</row>
    <row r="97" spans="1:12" ht="15.75" thickBot="1" x14ac:dyDescent="0.3">
      <c r="A97" s="132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</row>
    <row r="98" spans="1:12" ht="15.75" thickBot="1" x14ac:dyDescent="0.3">
      <c r="A98" s="132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</row>
    <row r="99" spans="1:12" ht="15.75" thickBot="1" x14ac:dyDescent="0.3">
      <c r="A99" s="132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</row>
    <row r="100" spans="1:12" ht="15.75" thickBot="1" x14ac:dyDescent="0.3">
      <c r="A100" s="132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</row>
    <row r="101" spans="1:12" ht="15.75" thickBot="1" x14ac:dyDescent="0.3">
      <c r="A101" s="132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</row>
    <row r="102" spans="1:12" ht="15.75" thickBot="1" x14ac:dyDescent="0.3">
      <c r="A102" s="132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</row>
    <row r="103" spans="1:12" ht="15.75" thickBot="1" x14ac:dyDescent="0.3">
      <c r="A103" s="132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</row>
    <row r="104" spans="1:12" ht="15.75" thickBot="1" x14ac:dyDescent="0.3">
      <c r="A104" s="132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</row>
    <row r="105" spans="1:12" ht="15.75" thickBot="1" x14ac:dyDescent="0.3">
      <c r="A105" s="132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</row>
    <row r="106" spans="1:12" ht="15.75" thickBot="1" x14ac:dyDescent="0.3">
      <c r="A106" s="132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</row>
    <row r="107" spans="1:12" ht="15.75" thickBot="1" x14ac:dyDescent="0.3">
      <c r="A107" s="132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</row>
    <row r="108" spans="1:12" ht="15.75" thickBot="1" x14ac:dyDescent="0.3">
      <c r="A108" s="132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</row>
    <row r="109" spans="1:12" ht="15.75" thickBot="1" x14ac:dyDescent="0.3">
      <c r="A109" s="132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</row>
    <row r="110" spans="1:12" ht="15.75" thickBot="1" x14ac:dyDescent="0.3">
      <c r="A110" s="132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</row>
    <row r="111" spans="1:12" ht="15.75" thickBot="1" x14ac:dyDescent="0.3">
      <c r="A111" s="132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</row>
    <row r="112" spans="1:12" ht="15.75" thickBot="1" x14ac:dyDescent="0.3">
      <c r="A112" s="132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</row>
    <row r="113" spans="1:12" ht="15.75" thickBot="1" x14ac:dyDescent="0.3">
      <c r="A113" s="132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</row>
    <row r="114" spans="1:12" ht="15.75" thickBot="1" x14ac:dyDescent="0.3">
      <c r="A114" s="132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</row>
    <row r="115" spans="1:12" ht="15.75" thickBot="1" x14ac:dyDescent="0.3">
      <c r="A115" s="132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</row>
    <row r="116" spans="1:12" ht="15.75" thickBot="1" x14ac:dyDescent="0.3">
      <c r="A116" s="132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</row>
    <row r="117" spans="1:12" ht="15.75" thickBot="1" x14ac:dyDescent="0.3">
      <c r="A117" s="132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</row>
    <row r="118" spans="1:12" ht="15.75" thickBot="1" x14ac:dyDescent="0.3">
      <c r="A118" s="132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</row>
    <row r="119" spans="1:12" ht="15.75" thickBot="1" x14ac:dyDescent="0.3">
      <c r="A119" s="132"/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</row>
    <row r="120" spans="1:12" ht="15.75" thickBot="1" x14ac:dyDescent="0.3">
      <c r="A120" s="132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</row>
    <row r="121" spans="1:12" ht="15.75" thickBot="1" x14ac:dyDescent="0.3">
      <c r="A121" s="132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</row>
    <row r="122" spans="1:12" ht="15.75" thickBot="1" x14ac:dyDescent="0.3">
      <c r="A122" s="132"/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</row>
    <row r="123" spans="1:12" ht="15.75" thickBot="1" x14ac:dyDescent="0.3">
      <c r="A123" s="132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</row>
    <row r="124" spans="1:12" ht="15.75" thickBot="1" x14ac:dyDescent="0.3">
      <c r="A124" s="132"/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</row>
    <row r="125" spans="1:12" ht="15.75" thickBot="1" x14ac:dyDescent="0.3">
      <c r="A125" s="132"/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</row>
    <row r="126" spans="1:12" ht="15.75" thickBot="1" x14ac:dyDescent="0.3">
      <c r="A126" s="132"/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</row>
    <row r="127" spans="1:12" ht="15.75" thickBot="1" x14ac:dyDescent="0.3">
      <c r="A127" s="132"/>
      <c r="B127" s="132"/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</row>
    <row r="128" spans="1:12" ht="15.75" thickBot="1" x14ac:dyDescent="0.3">
      <c r="A128" s="132"/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</row>
    <row r="129" spans="1:12" ht="15.75" thickBot="1" x14ac:dyDescent="0.3">
      <c r="A129" s="132"/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</row>
    <row r="130" spans="1:12" ht="15.75" thickBot="1" x14ac:dyDescent="0.3">
      <c r="A130" s="132"/>
      <c r="B130" s="132"/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</row>
    <row r="131" spans="1:12" ht="15.75" thickBot="1" x14ac:dyDescent="0.3">
      <c r="A131" s="132"/>
      <c r="B131" s="132"/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</row>
    <row r="132" spans="1:12" ht="15.75" thickBot="1" x14ac:dyDescent="0.3">
      <c r="A132" s="132"/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</row>
    <row r="133" spans="1:12" ht="15.75" thickBot="1" x14ac:dyDescent="0.3">
      <c r="A133" s="132"/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</row>
    <row r="134" spans="1:12" ht="15.75" thickBot="1" x14ac:dyDescent="0.3">
      <c r="A134" s="132"/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</row>
    <row r="135" spans="1:12" ht="15.75" thickBot="1" x14ac:dyDescent="0.3">
      <c r="A135" s="132"/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</row>
    <row r="136" spans="1:12" ht="15.75" thickBot="1" x14ac:dyDescent="0.3">
      <c r="A136" s="132"/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</row>
    <row r="137" spans="1:12" ht="15.75" thickBot="1" x14ac:dyDescent="0.3">
      <c r="A137" s="132"/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</row>
    <row r="138" spans="1:12" ht="15.75" thickBot="1" x14ac:dyDescent="0.3">
      <c r="A138" s="132"/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</row>
    <row r="139" spans="1:12" ht="15.75" thickBot="1" x14ac:dyDescent="0.3">
      <c r="A139" s="132"/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</row>
    <row r="140" spans="1:12" ht="15.75" thickBot="1" x14ac:dyDescent="0.3">
      <c r="A140" s="132"/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</row>
    <row r="141" spans="1:12" ht="15.75" thickBot="1" x14ac:dyDescent="0.3">
      <c r="A141" s="132"/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</row>
    <row r="142" spans="1:12" ht="15.75" thickBot="1" x14ac:dyDescent="0.3">
      <c r="A142" s="132"/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</row>
    <row r="143" spans="1:12" ht="15.75" thickBot="1" x14ac:dyDescent="0.3">
      <c r="A143" s="132"/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</row>
    <row r="144" spans="1:12" ht="15.75" thickBot="1" x14ac:dyDescent="0.3">
      <c r="A144" s="132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</row>
    <row r="145" spans="1:12" ht="15.75" thickBot="1" x14ac:dyDescent="0.3">
      <c r="A145" s="132"/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</row>
    <row r="146" spans="1:12" ht="15.75" thickBot="1" x14ac:dyDescent="0.3">
      <c r="A146" s="132"/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</row>
    <row r="147" spans="1:12" ht="15.75" thickBot="1" x14ac:dyDescent="0.3">
      <c r="A147" s="132"/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</row>
    <row r="148" spans="1:12" ht="15.75" thickBot="1" x14ac:dyDescent="0.3">
      <c r="A148" s="132"/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</row>
    <row r="149" spans="1:12" ht="15.75" thickBot="1" x14ac:dyDescent="0.3">
      <c r="A149" s="132"/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</row>
    <row r="150" spans="1:12" ht="15.75" thickBot="1" x14ac:dyDescent="0.3">
      <c r="A150" s="132"/>
      <c r="B150" s="132"/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</row>
    <row r="151" spans="1:12" ht="15.75" thickBot="1" x14ac:dyDescent="0.3">
      <c r="A151" s="132"/>
      <c r="B151" s="132"/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</row>
    <row r="152" spans="1:12" ht="15.75" thickBot="1" x14ac:dyDescent="0.3">
      <c r="A152" s="132"/>
      <c r="B152" s="132"/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</row>
    <row r="153" spans="1:12" ht="15.75" thickBot="1" x14ac:dyDescent="0.3">
      <c r="A153" s="132"/>
      <c r="B153" s="132"/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</row>
    <row r="154" spans="1:12" ht="15.75" thickBot="1" x14ac:dyDescent="0.3">
      <c r="A154" s="132"/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</row>
    <row r="155" spans="1:12" ht="15.75" thickBot="1" x14ac:dyDescent="0.3">
      <c r="A155" s="132"/>
      <c r="B155" s="132"/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</row>
    <row r="156" spans="1:12" ht="15.75" thickBot="1" x14ac:dyDescent="0.3">
      <c r="A156" s="132"/>
      <c r="B156" s="132"/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</row>
    <row r="157" spans="1:12" ht="15.75" thickBot="1" x14ac:dyDescent="0.3">
      <c r="A157" s="132"/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</row>
    <row r="158" spans="1:12" ht="15.75" thickBot="1" x14ac:dyDescent="0.3">
      <c r="A158" s="132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</row>
    <row r="159" spans="1:12" ht="15.75" thickBot="1" x14ac:dyDescent="0.3">
      <c r="A159" s="132"/>
      <c r="B159" s="132"/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</row>
    <row r="160" spans="1:12" ht="15.75" thickBot="1" x14ac:dyDescent="0.3">
      <c r="A160" s="132"/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</row>
    <row r="161" spans="1:12" ht="15.75" thickBot="1" x14ac:dyDescent="0.3">
      <c r="A161" s="132"/>
      <c r="B161" s="132"/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</row>
    <row r="162" spans="1:12" ht="15.75" thickBot="1" x14ac:dyDescent="0.3">
      <c r="A162" s="132"/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</row>
    <row r="163" spans="1:12" ht="15.75" thickBot="1" x14ac:dyDescent="0.3">
      <c r="A163" s="132"/>
      <c r="B163" s="132"/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</row>
    <row r="164" spans="1:12" ht="15.75" thickBot="1" x14ac:dyDescent="0.3">
      <c r="A164" s="132"/>
      <c r="B164" s="132"/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</row>
    <row r="165" spans="1:12" ht="15.75" thickBot="1" x14ac:dyDescent="0.3">
      <c r="A165" s="132"/>
      <c r="B165" s="132"/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</row>
    <row r="166" spans="1:12" ht="15.75" thickBot="1" x14ac:dyDescent="0.3">
      <c r="A166" s="132"/>
      <c r="B166" s="132"/>
      <c r="C166" s="132"/>
      <c r="D166" s="132"/>
      <c r="E166" s="132"/>
      <c r="F166" s="132"/>
      <c r="G166" s="132"/>
      <c r="H166" s="132"/>
      <c r="I166" s="132"/>
      <c r="J166" s="132"/>
      <c r="K166" s="132"/>
      <c r="L166" s="132"/>
    </row>
    <row r="167" spans="1:12" ht="15.75" thickBot="1" x14ac:dyDescent="0.3">
      <c r="A167" s="132"/>
      <c r="B167" s="132"/>
      <c r="C167" s="132"/>
      <c r="D167" s="132"/>
      <c r="E167" s="132"/>
      <c r="F167" s="132"/>
      <c r="G167" s="132"/>
      <c r="H167" s="132"/>
      <c r="I167" s="132"/>
      <c r="J167" s="132"/>
      <c r="K167" s="132"/>
      <c r="L167" s="132"/>
    </row>
    <row r="168" spans="1:12" ht="15.75" thickBot="1" x14ac:dyDescent="0.3">
      <c r="A168" s="132"/>
      <c r="B168" s="132"/>
      <c r="C168" s="132"/>
      <c r="D168" s="132"/>
      <c r="E168" s="132"/>
      <c r="F168" s="132"/>
      <c r="G168" s="132"/>
      <c r="H168" s="132"/>
      <c r="I168" s="132"/>
      <c r="J168" s="132"/>
      <c r="K168" s="132"/>
      <c r="L168" s="132"/>
    </row>
    <row r="169" spans="1:12" ht="15.75" thickBot="1" x14ac:dyDescent="0.3">
      <c r="A169" s="132"/>
      <c r="B169" s="132"/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</row>
    <row r="170" spans="1:12" ht="15.75" thickBot="1" x14ac:dyDescent="0.3">
      <c r="A170" s="132"/>
      <c r="B170" s="132"/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</row>
    <row r="171" spans="1:12" ht="15.75" thickBot="1" x14ac:dyDescent="0.3">
      <c r="A171" s="132"/>
      <c r="B171" s="132"/>
      <c r="C171" s="132"/>
      <c r="D171" s="132"/>
      <c r="E171" s="132"/>
      <c r="F171" s="132"/>
      <c r="G171" s="132"/>
      <c r="H171" s="132"/>
      <c r="I171" s="132"/>
      <c r="J171" s="132"/>
      <c r="K171" s="132"/>
      <c r="L171" s="132"/>
    </row>
    <row r="172" spans="1:12" ht="15.75" thickBot="1" x14ac:dyDescent="0.3">
      <c r="A172" s="132"/>
      <c r="B172" s="132"/>
      <c r="C172" s="132"/>
      <c r="D172" s="132"/>
      <c r="E172" s="132"/>
      <c r="F172" s="132"/>
      <c r="G172" s="132"/>
      <c r="H172" s="132"/>
      <c r="I172" s="132"/>
      <c r="J172" s="132"/>
      <c r="K172" s="132"/>
      <c r="L172" s="132"/>
    </row>
    <row r="173" spans="1:12" ht="15.75" thickBot="1" x14ac:dyDescent="0.3">
      <c r="A173" s="132"/>
      <c r="B173" s="132"/>
      <c r="C173" s="132"/>
      <c r="D173" s="132"/>
      <c r="E173" s="132"/>
      <c r="F173" s="132"/>
      <c r="G173" s="132"/>
      <c r="H173" s="132"/>
      <c r="I173" s="132"/>
      <c r="J173" s="132"/>
      <c r="K173" s="132"/>
      <c r="L173" s="132"/>
    </row>
    <row r="174" spans="1:12" ht="15.75" thickBot="1" x14ac:dyDescent="0.3">
      <c r="A174" s="132"/>
      <c r="B174" s="132"/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</row>
    <row r="175" spans="1:12" ht="15.75" thickBot="1" x14ac:dyDescent="0.3">
      <c r="A175" s="132"/>
      <c r="B175" s="132"/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</row>
    <row r="176" spans="1:12" ht="15.75" thickBot="1" x14ac:dyDescent="0.3">
      <c r="A176" s="132"/>
      <c r="B176" s="132"/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</row>
    <row r="177" spans="1:12" ht="15.75" thickBot="1" x14ac:dyDescent="0.3">
      <c r="A177" s="132"/>
      <c r="B177" s="132"/>
      <c r="C177" s="132"/>
      <c r="D177" s="132"/>
      <c r="E177" s="132"/>
      <c r="F177" s="132"/>
      <c r="G177" s="132"/>
      <c r="H177" s="132"/>
      <c r="I177" s="132"/>
      <c r="J177" s="132"/>
      <c r="K177" s="132"/>
      <c r="L177" s="132"/>
    </row>
    <row r="178" spans="1:12" ht="15.75" thickBot="1" x14ac:dyDescent="0.3">
      <c r="A178" s="132"/>
      <c r="B178" s="132"/>
      <c r="C178" s="132"/>
      <c r="D178" s="132"/>
      <c r="E178" s="132"/>
      <c r="F178" s="132"/>
      <c r="G178" s="132"/>
      <c r="H178" s="132"/>
      <c r="I178" s="132"/>
      <c r="J178" s="132"/>
      <c r="K178" s="132"/>
      <c r="L178" s="132"/>
    </row>
    <row r="179" spans="1:12" ht="15.75" thickBot="1" x14ac:dyDescent="0.3">
      <c r="A179" s="132"/>
      <c r="B179" s="132"/>
      <c r="C179" s="132"/>
      <c r="D179" s="132"/>
      <c r="E179" s="132"/>
      <c r="F179" s="132"/>
      <c r="G179" s="132"/>
      <c r="H179" s="132"/>
      <c r="I179" s="132"/>
      <c r="J179" s="132"/>
      <c r="K179" s="132"/>
      <c r="L179" s="132"/>
    </row>
    <row r="180" spans="1:12" ht="15.75" thickBot="1" x14ac:dyDescent="0.3">
      <c r="A180" s="132"/>
      <c r="B180" s="132"/>
      <c r="C180" s="132"/>
      <c r="D180" s="132"/>
      <c r="E180" s="132"/>
      <c r="F180" s="132"/>
      <c r="G180" s="132"/>
      <c r="H180" s="132"/>
      <c r="I180" s="132"/>
      <c r="J180" s="132"/>
      <c r="K180" s="132"/>
      <c r="L180" s="132"/>
    </row>
    <row r="181" spans="1:12" ht="15.75" thickBot="1" x14ac:dyDescent="0.3">
      <c r="A181" s="132"/>
      <c r="B181" s="132"/>
      <c r="C181" s="132"/>
      <c r="D181" s="132"/>
      <c r="E181" s="132"/>
      <c r="F181" s="132"/>
      <c r="G181" s="132"/>
      <c r="H181" s="132"/>
      <c r="I181" s="132"/>
      <c r="J181" s="132"/>
      <c r="K181" s="132"/>
      <c r="L181" s="132"/>
    </row>
    <row r="182" spans="1:12" ht="15.75" thickBot="1" x14ac:dyDescent="0.3">
      <c r="A182" s="132"/>
      <c r="B182" s="132"/>
      <c r="C182" s="132"/>
      <c r="D182" s="132"/>
      <c r="E182" s="132"/>
      <c r="F182" s="132"/>
      <c r="G182" s="132"/>
      <c r="H182" s="132"/>
      <c r="I182" s="132"/>
      <c r="J182" s="132"/>
      <c r="K182" s="132"/>
      <c r="L182" s="132"/>
    </row>
    <row r="183" spans="1:12" ht="15.75" thickBot="1" x14ac:dyDescent="0.3">
      <c r="A183" s="132"/>
      <c r="B183" s="132"/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</row>
    <row r="184" spans="1:12" ht="15.75" thickBot="1" x14ac:dyDescent="0.3">
      <c r="A184" s="132"/>
      <c r="B184" s="132"/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</row>
    <row r="185" spans="1:12" ht="15.75" thickBot="1" x14ac:dyDescent="0.3">
      <c r="A185" s="132"/>
      <c r="B185" s="132"/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</row>
    <row r="186" spans="1:12" ht="15.75" thickBot="1" x14ac:dyDescent="0.3">
      <c r="A186" s="132"/>
      <c r="B186" s="132"/>
      <c r="C186" s="132"/>
      <c r="D186" s="132"/>
      <c r="E186" s="132"/>
      <c r="F186" s="132"/>
      <c r="G186" s="132"/>
      <c r="H186" s="132"/>
      <c r="I186" s="132"/>
      <c r="J186" s="132"/>
      <c r="K186" s="132"/>
      <c r="L186" s="132"/>
    </row>
    <row r="187" spans="1:12" ht="15.75" thickBot="1" x14ac:dyDescent="0.3">
      <c r="A187" s="132"/>
      <c r="B187" s="132"/>
      <c r="C187" s="132"/>
      <c r="D187" s="132"/>
      <c r="E187" s="132"/>
      <c r="F187" s="132"/>
      <c r="G187" s="132"/>
      <c r="H187" s="132"/>
      <c r="I187" s="132"/>
      <c r="J187" s="132"/>
      <c r="K187" s="132"/>
      <c r="L187" s="132"/>
    </row>
    <row r="188" spans="1:12" ht="15.75" thickBot="1" x14ac:dyDescent="0.3">
      <c r="A188" s="132"/>
      <c r="B188" s="132"/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</row>
    <row r="189" spans="1:12" ht="15.75" thickBot="1" x14ac:dyDescent="0.3">
      <c r="A189" s="132"/>
      <c r="B189" s="132"/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</row>
    <row r="190" spans="1:12" ht="15.75" thickBot="1" x14ac:dyDescent="0.3">
      <c r="A190" s="132"/>
      <c r="B190" s="132"/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</row>
    <row r="191" spans="1:12" ht="15.75" thickBot="1" x14ac:dyDescent="0.3">
      <c r="A191" s="132"/>
      <c r="B191" s="132"/>
      <c r="C191" s="132"/>
      <c r="D191" s="132"/>
      <c r="E191" s="132"/>
      <c r="F191" s="132"/>
      <c r="G191" s="132"/>
      <c r="H191" s="132"/>
      <c r="I191" s="132"/>
      <c r="J191" s="132"/>
      <c r="K191" s="132"/>
      <c r="L191" s="132"/>
    </row>
    <row r="192" spans="1:12" ht="15.75" thickBot="1" x14ac:dyDescent="0.3">
      <c r="A192" s="132"/>
      <c r="B192" s="132"/>
      <c r="C192" s="132"/>
      <c r="D192" s="132"/>
      <c r="E192" s="132"/>
      <c r="F192" s="132"/>
      <c r="G192" s="132"/>
      <c r="H192" s="132"/>
      <c r="I192" s="132"/>
      <c r="J192" s="132"/>
      <c r="K192" s="132"/>
      <c r="L192" s="132"/>
    </row>
    <row r="193" spans="1:12" ht="15.75" thickBot="1" x14ac:dyDescent="0.3">
      <c r="A193" s="132"/>
      <c r="B193" s="132"/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</row>
    <row r="194" spans="1:12" ht="15.75" thickBot="1" x14ac:dyDescent="0.3">
      <c r="A194" s="132"/>
      <c r="B194" s="132"/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</row>
    <row r="195" spans="1:12" ht="15.75" thickBot="1" x14ac:dyDescent="0.3">
      <c r="A195" s="132"/>
      <c r="B195" s="132"/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</row>
    <row r="196" spans="1:12" ht="15.75" thickBot="1" x14ac:dyDescent="0.3">
      <c r="A196" s="132"/>
      <c r="B196" s="132"/>
      <c r="C196" s="132"/>
      <c r="D196" s="132"/>
      <c r="E196" s="132"/>
      <c r="F196" s="132"/>
      <c r="G196" s="132"/>
      <c r="H196" s="132"/>
      <c r="I196" s="132"/>
      <c r="J196" s="132"/>
      <c r="K196" s="132"/>
      <c r="L196" s="132"/>
    </row>
    <row r="197" spans="1:12" ht="15.75" thickBot="1" x14ac:dyDescent="0.3">
      <c r="A197" s="132"/>
      <c r="B197" s="132"/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</row>
    <row r="198" spans="1:12" ht="15.75" thickBot="1" x14ac:dyDescent="0.3">
      <c r="A198" s="132"/>
      <c r="B198" s="132"/>
      <c r="C198" s="132"/>
      <c r="D198" s="132"/>
      <c r="E198" s="132"/>
      <c r="F198" s="132"/>
      <c r="G198" s="132"/>
      <c r="H198" s="132"/>
      <c r="I198" s="132"/>
      <c r="J198" s="132"/>
      <c r="K198" s="132"/>
      <c r="L198" s="132"/>
    </row>
    <row r="199" spans="1:12" ht="15.75" thickBot="1" x14ac:dyDescent="0.3">
      <c r="A199" s="132"/>
      <c r="B199" s="132"/>
      <c r="C199" s="132"/>
      <c r="D199" s="132"/>
      <c r="E199" s="132"/>
      <c r="F199" s="132"/>
      <c r="G199" s="132"/>
      <c r="H199" s="132"/>
      <c r="I199" s="132"/>
      <c r="J199" s="132"/>
      <c r="K199" s="132"/>
      <c r="L199" s="132"/>
    </row>
    <row r="200" spans="1:12" ht="15.75" thickBot="1" x14ac:dyDescent="0.3">
      <c r="A200" s="132"/>
      <c r="B200" s="132"/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</row>
    <row r="201" spans="1:12" ht="15.75" thickBot="1" x14ac:dyDescent="0.3">
      <c r="A201" s="132"/>
      <c r="B201" s="132"/>
      <c r="C201" s="132"/>
      <c r="D201" s="132"/>
      <c r="E201" s="132"/>
      <c r="F201" s="132"/>
      <c r="G201" s="132"/>
      <c r="H201" s="132"/>
      <c r="I201" s="132"/>
      <c r="J201" s="132"/>
      <c r="K201" s="132"/>
      <c r="L201" s="132"/>
    </row>
    <row r="202" spans="1:12" ht="15.75" thickBot="1" x14ac:dyDescent="0.3">
      <c r="A202" s="132"/>
      <c r="B202" s="132"/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</row>
    <row r="203" spans="1:12" ht="15.75" thickBot="1" x14ac:dyDescent="0.3">
      <c r="A203" s="132"/>
      <c r="B203" s="132"/>
      <c r="C203" s="132"/>
      <c r="D203" s="132"/>
      <c r="E203" s="132"/>
      <c r="F203" s="132"/>
      <c r="G203" s="132"/>
      <c r="H203" s="132"/>
      <c r="I203" s="132"/>
      <c r="J203" s="132"/>
      <c r="K203" s="132"/>
      <c r="L203" s="132"/>
    </row>
    <row r="204" spans="1:12" ht="15.75" thickBot="1" x14ac:dyDescent="0.3">
      <c r="A204" s="132"/>
      <c r="B204" s="132"/>
      <c r="C204" s="132"/>
      <c r="D204" s="132"/>
      <c r="E204" s="132"/>
      <c r="F204" s="132"/>
      <c r="G204" s="132"/>
      <c r="H204" s="132"/>
      <c r="I204" s="132"/>
      <c r="J204" s="132"/>
      <c r="K204" s="132"/>
      <c r="L204" s="132"/>
    </row>
    <row r="205" spans="1:12" ht="15.75" thickBot="1" x14ac:dyDescent="0.3">
      <c r="A205" s="132"/>
      <c r="B205" s="132"/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</row>
    <row r="206" spans="1:12" ht="15.75" thickBot="1" x14ac:dyDescent="0.3">
      <c r="A206" s="132"/>
      <c r="B206" s="132"/>
      <c r="C206" s="132"/>
      <c r="D206" s="132"/>
      <c r="E206" s="132"/>
      <c r="F206" s="132"/>
      <c r="G206" s="132"/>
      <c r="H206" s="132"/>
      <c r="I206" s="132"/>
      <c r="J206" s="132"/>
      <c r="K206" s="132"/>
      <c r="L206" s="132"/>
    </row>
    <row r="207" spans="1:12" ht="15.75" thickBot="1" x14ac:dyDescent="0.3">
      <c r="A207" s="132"/>
      <c r="B207" s="132"/>
      <c r="C207" s="132"/>
      <c r="D207" s="132"/>
      <c r="E207" s="132"/>
      <c r="F207" s="132"/>
      <c r="G207" s="132"/>
      <c r="H207" s="132"/>
      <c r="I207" s="132"/>
      <c r="J207" s="132"/>
      <c r="K207" s="132"/>
      <c r="L207" s="132"/>
    </row>
    <row r="208" spans="1:12" ht="15.75" thickBot="1" x14ac:dyDescent="0.3">
      <c r="A208" s="132"/>
      <c r="B208" s="132"/>
      <c r="C208" s="132"/>
      <c r="D208" s="132"/>
      <c r="E208" s="132"/>
      <c r="F208" s="132"/>
      <c r="G208" s="132"/>
      <c r="H208" s="132"/>
      <c r="I208" s="132"/>
      <c r="J208" s="132"/>
      <c r="K208" s="132"/>
      <c r="L208" s="132"/>
    </row>
    <row r="209" spans="1:12" ht="15.75" thickBot="1" x14ac:dyDescent="0.3">
      <c r="A209" s="132"/>
      <c r="B209" s="132"/>
      <c r="C209" s="132"/>
      <c r="D209" s="132"/>
      <c r="E209" s="132"/>
      <c r="F209" s="132"/>
      <c r="G209" s="132"/>
      <c r="H209" s="132"/>
      <c r="I209" s="132"/>
      <c r="J209" s="132"/>
      <c r="K209" s="132"/>
      <c r="L209" s="132"/>
    </row>
    <row r="210" spans="1:12" ht="15.75" thickBot="1" x14ac:dyDescent="0.3">
      <c r="A210" s="132"/>
      <c r="B210" s="132"/>
      <c r="C210" s="132"/>
      <c r="D210" s="132"/>
      <c r="E210" s="132"/>
      <c r="F210" s="132"/>
      <c r="G210" s="132"/>
      <c r="H210" s="132"/>
      <c r="I210" s="132"/>
      <c r="J210" s="132"/>
      <c r="K210" s="132"/>
      <c r="L210" s="132"/>
    </row>
    <row r="211" spans="1:12" ht="15.75" thickBot="1" x14ac:dyDescent="0.3">
      <c r="A211" s="132"/>
      <c r="B211" s="132"/>
      <c r="C211" s="132"/>
      <c r="D211" s="132"/>
      <c r="E211" s="132"/>
      <c r="F211" s="132"/>
      <c r="G211" s="132"/>
      <c r="H211" s="132"/>
      <c r="I211" s="132"/>
      <c r="J211" s="132"/>
      <c r="K211" s="132"/>
      <c r="L211" s="132"/>
    </row>
    <row r="212" spans="1:12" ht="15.75" thickBot="1" x14ac:dyDescent="0.3">
      <c r="A212" s="132"/>
      <c r="B212" s="132"/>
      <c r="C212" s="132"/>
      <c r="D212" s="132"/>
      <c r="E212" s="132"/>
      <c r="F212" s="132"/>
      <c r="G212" s="132"/>
      <c r="H212" s="132"/>
      <c r="I212" s="132"/>
      <c r="J212" s="132"/>
      <c r="K212" s="132"/>
      <c r="L212" s="132"/>
    </row>
    <row r="213" spans="1:12" ht="15.75" thickBot="1" x14ac:dyDescent="0.3">
      <c r="A213" s="132"/>
      <c r="B213" s="132"/>
      <c r="C213" s="132"/>
      <c r="D213" s="132"/>
      <c r="E213" s="132"/>
      <c r="F213" s="132"/>
      <c r="G213" s="132"/>
      <c r="H213" s="132"/>
      <c r="I213" s="132"/>
      <c r="J213" s="132"/>
      <c r="K213" s="132"/>
      <c r="L213" s="132"/>
    </row>
    <row r="214" spans="1:12" ht="15.75" thickBot="1" x14ac:dyDescent="0.3">
      <c r="A214" s="132"/>
      <c r="B214" s="132"/>
      <c r="C214" s="132"/>
      <c r="D214" s="132"/>
      <c r="E214" s="132"/>
      <c r="F214" s="132"/>
      <c r="G214" s="132"/>
      <c r="H214" s="132"/>
      <c r="I214" s="132"/>
      <c r="J214" s="132"/>
      <c r="K214" s="132"/>
      <c r="L214" s="132"/>
    </row>
    <row r="215" spans="1:12" ht="15.75" thickBot="1" x14ac:dyDescent="0.3">
      <c r="A215" s="132"/>
      <c r="B215" s="132"/>
      <c r="C215" s="132"/>
      <c r="D215" s="132"/>
      <c r="E215" s="132"/>
      <c r="F215" s="132"/>
      <c r="G215" s="132"/>
      <c r="H215" s="132"/>
      <c r="I215" s="132"/>
      <c r="J215" s="132"/>
      <c r="K215" s="132"/>
      <c r="L215" s="132"/>
    </row>
    <row r="216" spans="1:12" ht="15.75" thickBot="1" x14ac:dyDescent="0.3">
      <c r="A216" s="132"/>
      <c r="B216" s="132"/>
      <c r="C216" s="132"/>
      <c r="D216" s="132"/>
      <c r="E216" s="132"/>
      <c r="F216" s="132"/>
      <c r="G216" s="132"/>
      <c r="H216" s="132"/>
      <c r="I216" s="132"/>
      <c r="J216" s="132"/>
      <c r="K216" s="132"/>
      <c r="L216" s="132"/>
    </row>
    <row r="217" spans="1:12" ht="15.75" thickBot="1" x14ac:dyDescent="0.3">
      <c r="A217" s="132"/>
      <c r="B217" s="132"/>
      <c r="C217" s="132"/>
      <c r="D217" s="132"/>
      <c r="E217" s="132"/>
      <c r="F217" s="132"/>
      <c r="G217" s="132"/>
      <c r="H217" s="132"/>
      <c r="I217" s="132"/>
      <c r="J217" s="132"/>
      <c r="K217" s="132"/>
      <c r="L217" s="132"/>
    </row>
    <row r="218" spans="1:12" ht="15.75" thickBot="1" x14ac:dyDescent="0.3">
      <c r="A218" s="132"/>
      <c r="B218" s="132"/>
      <c r="C218" s="132"/>
      <c r="D218" s="132"/>
      <c r="E218" s="132"/>
      <c r="F218" s="132"/>
      <c r="G218" s="132"/>
      <c r="H218" s="132"/>
      <c r="I218" s="132"/>
      <c r="J218" s="132"/>
      <c r="K218" s="132"/>
      <c r="L218" s="132"/>
    </row>
    <row r="219" spans="1:12" ht="15.75" thickBot="1" x14ac:dyDescent="0.3">
      <c r="A219" s="132"/>
      <c r="B219" s="132"/>
      <c r="C219" s="132"/>
      <c r="D219" s="132"/>
      <c r="E219" s="132"/>
      <c r="F219" s="132"/>
      <c r="G219" s="132"/>
      <c r="H219" s="132"/>
      <c r="I219" s="132"/>
      <c r="J219" s="132"/>
      <c r="K219" s="132"/>
      <c r="L219" s="132"/>
    </row>
    <row r="220" spans="1:12" ht="15.75" thickBot="1" x14ac:dyDescent="0.3">
      <c r="A220" s="132"/>
      <c r="B220" s="132"/>
      <c r="C220" s="132"/>
      <c r="D220" s="132"/>
      <c r="E220" s="132"/>
      <c r="F220" s="132"/>
      <c r="G220" s="132"/>
      <c r="H220" s="132"/>
      <c r="I220" s="132"/>
      <c r="J220" s="132"/>
      <c r="K220" s="132"/>
      <c r="L220" s="132"/>
    </row>
    <row r="221" spans="1:12" ht="15.75" thickBot="1" x14ac:dyDescent="0.3">
      <c r="A221" s="132"/>
      <c r="B221" s="132"/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</row>
    <row r="222" spans="1:12" ht="15.75" thickBot="1" x14ac:dyDescent="0.3">
      <c r="A222" s="132"/>
      <c r="B222" s="132"/>
      <c r="C222" s="132"/>
      <c r="D222" s="132"/>
      <c r="E222" s="132"/>
      <c r="F222" s="132"/>
      <c r="G222" s="132"/>
      <c r="H222" s="132"/>
      <c r="I222" s="132"/>
      <c r="J222" s="132"/>
      <c r="K222" s="132"/>
      <c r="L222" s="132"/>
    </row>
    <row r="223" spans="1:12" ht="15.75" thickBot="1" x14ac:dyDescent="0.3">
      <c r="A223" s="132"/>
      <c r="B223" s="132"/>
      <c r="C223" s="132"/>
      <c r="D223" s="132"/>
      <c r="E223" s="132"/>
      <c r="F223" s="132"/>
      <c r="G223" s="132"/>
      <c r="H223" s="132"/>
      <c r="I223" s="132"/>
      <c r="J223" s="132"/>
      <c r="K223" s="132"/>
      <c r="L223" s="132"/>
    </row>
    <row r="224" spans="1:12" ht="15.75" thickBot="1" x14ac:dyDescent="0.3">
      <c r="A224" s="132"/>
      <c r="B224" s="132"/>
      <c r="C224" s="132"/>
      <c r="D224" s="132"/>
      <c r="E224" s="132"/>
      <c r="F224" s="132"/>
      <c r="G224" s="132"/>
      <c r="H224" s="132"/>
      <c r="I224" s="132"/>
      <c r="J224" s="132"/>
      <c r="K224" s="132"/>
      <c r="L224" s="132"/>
    </row>
    <row r="225" spans="1:12" ht="15.75" thickBot="1" x14ac:dyDescent="0.3">
      <c r="A225" s="132"/>
      <c r="B225" s="132"/>
      <c r="C225" s="132"/>
      <c r="D225" s="132"/>
      <c r="E225" s="132"/>
      <c r="F225" s="132"/>
      <c r="G225" s="132"/>
      <c r="H225" s="132"/>
      <c r="I225" s="132"/>
      <c r="J225" s="132"/>
      <c r="K225" s="132"/>
      <c r="L225" s="132"/>
    </row>
    <row r="226" spans="1:12" ht="15.75" thickBot="1" x14ac:dyDescent="0.3">
      <c r="A226" s="132"/>
      <c r="B226" s="132"/>
      <c r="C226" s="132"/>
      <c r="D226" s="132"/>
      <c r="E226" s="132"/>
      <c r="F226" s="132"/>
      <c r="G226" s="132"/>
      <c r="H226" s="132"/>
      <c r="I226" s="132"/>
      <c r="J226" s="132"/>
      <c r="K226" s="132"/>
      <c r="L226" s="132"/>
    </row>
    <row r="227" spans="1:12" ht="15.75" thickBot="1" x14ac:dyDescent="0.3">
      <c r="A227" s="132"/>
      <c r="B227" s="132"/>
      <c r="C227" s="132"/>
      <c r="D227" s="132"/>
      <c r="E227" s="132"/>
      <c r="F227" s="132"/>
      <c r="G227" s="132"/>
      <c r="H227" s="132"/>
      <c r="I227" s="132"/>
      <c r="J227" s="132"/>
      <c r="K227" s="132"/>
      <c r="L227" s="132"/>
    </row>
    <row r="228" spans="1:12" ht="15.75" thickBot="1" x14ac:dyDescent="0.3">
      <c r="A228" s="132"/>
      <c r="B228" s="132"/>
      <c r="C228" s="132"/>
      <c r="D228" s="132"/>
      <c r="E228" s="132"/>
      <c r="F228" s="132"/>
      <c r="G228" s="132"/>
      <c r="H228" s="132"/>
      <c r="I228" s="132"/>
      <c r="J228" s="132"/>
      <c r="K228" s="132"/>
      <c r="L228" s="132"/>
    </row>
    <row r="229" spans="1:12" ht="15.75" thickBot="1" x14ac:dyDescent="0.3">
      <c r="A229" s="132"/>
      <c r="B229" s="132"/>
      <c r="C229" s="132"/>
      <c r="D229" s="132"/>
      <c r="E229" s="132"/>
      <c r="F229" s="132"/>
      <c r="G229" s="132"/>
      <c r="H229" s="132"/>
      <c r="I229" s="132"/>
      <c r="J229" s="132"/>
      <c r="K229" s="132"/>
      <c r="L229" s="132"/>
    </row>
    <row r="230" spans="1:12" ht="15.75" thickBot="1" x14ac:dyDescent="0.3">
      <c r="A230" s="132"/>
      <c r="B230" s="132"/>
      <c r="C230" s="132"/>
      <c r="D230" s="132"/>
      <c r="E230" s="132"/>
      <c r="F230" s="132"/>
      <c r="G230" s="132"/>
      <c r="H230" s="132"/>
      <c r="I230" s="132"/>
      <c r="J230" s="132"/>
      <c r="K230" s="132"/>
      <c r="L230" s="132"/>
    </row>
    <row r="231" spans="1:12" ht="15.75" thickBot="1" x14ac:dyDescent="0.3">
      <c r="A231" s="132"/>
      <c r="B231" s="132"/>
      <c r="C231" s="132"/>
      <c r="D231" s="132"/>
      <c r="E231" s="132"/>
      <c r="F231" s="132"/>
      <c r="G231" s="132"/>
      <c r="H231" s="132"/>
      <c r="I231" s="132"/>
      <c r="J231" s="132"/>
      <c r="K231" s="132"/>
      <c r="L231" s="132"/>
    </row>
    <row r="232" spans="1:12" ht="15.75" thickBot="1" x14ac:dyDescent="0.3">
      <c r="A232" s="132"/>
      <c r="B232" s="132"/>
      <c r="C232" s="132"/>
      <c r="D232" s="132"/>
      <c r="E232" s="132"/>
      <c r="F232" s="132"/>
      <c r="G232" s="132"/>
      <c r="H232" s="132"/>
      <c r="I232" s="132"/>
      <c r="J232" s="132"/>
      <c r="K232" s="132"/>
      <c r="L232" s="132"/>
    </row>
    <row r="233" spans="1:12" ht="15.75" thickBot="1" x14ac:dyDescent="0.3">
      <c r="A233" s="132"/>
      <c r="B233" s="132"/>
      <c r="C233" s="132"/>
      <c r="D233" s="132"/>
      <c r="E233" s="132"/>
      <c r="F233" s="132"/>
      <c r="G233" s="132"/>
      <c r="H233" s="132"/>
      <c r="I233" s="132"/>
      <c r="J233" s="132"/>
      <c r="K233" s="132"/>
      <c r="L233" s="132"/>
    </row>
    <row r="234" spans="1:12" ht="15.75" thickBot="1" x14ac:dyDescent="0.3">
      <c r="A234" s="132"/>
      <c r="B234" s="132"/>
      <c r="C234" s="132"/>
      <c r="D234" s="132"/>
      <c r="E234" s="132"/>
      <c r="F234" s="132"/>
      <c r="G234" s="132"/>
      <c r="H234" s="132"/>
      <c r="I234" s="132"/>
      <c r="J234" s="132"/>
      <c r="K234" s="132"/>
      <c r="L234" s="132"/>
    </row>
    <row r="235" spans="1:12" ht="15.75" thickBot="1" x14ac:dyDescent="0.3">
      <c r="A235" s="132"/>
      <c r="B235" s="132"/>
      <c r="C235" s="132"/>
      <c r="D235" s="132"/>
      <c r="E235" s="132"/>
      <c r="F235" s="132"/>
      <c r="G235" s="132"/>
      <c r="H235" s="132"/>
      <c r="I235" s="132"/>
      <c r="J235" s="132"/>
      <c r="K235" s="132"/>
      <c r="L235" s="132"/>
    </row>
    <row r="236" spans="1:12" ht="15.75" thickBot="1" x14ac:dyDescent="0.3">
      <c r="A236" s="132"/>
      <c r="B236" s="132"/>
      <c r="C236" s="132"/>
      <c r="D236" s="132"/>
      <c r="E236" s="132"/>
      <c r="F236" s="132"/>
      <c r="G236" s="132"/>
      <c r="H236" s="132"/>
      <c r="I236" s="132"/>
      <c r="J236" s="132"/>
      <c r="K236" s="132"/>
      <c r="L236" s="132"/>
    </row>
    <row r="237" spans="1:12" ht="15.75" thickBot="1" x14ac:dyDescent="0.3">
      <c r="A237" s="132"/>
      <c r="B237" s="132"/>
      <c r="C237" s="132"/>
      <c r="D237" s="132"/>
      <c r="E237" s="132"/>
      <c r="F237" s="132"/>
      <c r="G237" s="132"/>
      <c r="H237" s="132"/>
      <c r="I237" s="132"/>
      <c r="J237" s="132"/>
      <c r="K237" s="132"/>
      <c r="L237" s="132"/>
    </row>
    <row r="238" spans="1:12" ht="15.75" thickBot="1" x14ac:dyDescent="0.3">
      <c r="A238" s="132"/>
      <c r="B238" s="132"/>
      <c r="C238" s="132"/>
      <c r="D238" s="132"/>
      <c r="E238" s="132"/>
      <c r="F238" s="132"/>
      <c r="G238" s="132"/>
      <c r="H238" s="132"/>
      <c r="I238" s="132"/>
      <c r="J238" s="132"/>
      <c r="K238" s="132"/>
      <c r="L238" s="132"/>
    </row>
    <row r="239" spans="1:12" ht="15.75" thickBot="1" x14ac:dyDescent="0.3">
      <c r="A239" s="132"/>
      <c r="B239" s="132"/>
      <c r="C239" s="132"/>
      <c r="D239" s="132"/>
      <c r="E239" s="132"/>
      <c r="F239" s="132"/>
      <c r="G239" s="132"/>
      <c r="H239" s="132"/>
      <c r="I239" s="132"/>
      <c r="J239" s="132"/>
      <c r="K239" s="132"/>
      <c r="L239" s="132"/>
    </row>
    <row r="240" spans="1:12" ht="15.75" thickBot="1" x14ac:dyDescent="0.3">
      <c r="A240" s="132"/>
      <c r="B240" s="132"/>
      <c r="C240" s="132"/>
      <c r="D240" s="132"/>
      <c r="E240" s="132"/>
      <c r="F240" s="132"/>
      <c r="G240" s="132"/>
      <c r="H240" s="132"/>
      <c r="I240" s="132"/>
      <c r="J240" s="132"/>
      <c r="K240" s="132"/>
      <c r="L240" s="132"/>
    </row>
    <row r="241" spans="1:12" ht="15.75" thickBot="1" x14ac:dyDescent="0.3">
      <c r="A241" s="132"/>
      <c r="B241" s="132"/>
      <c r="C241" s="132"/>
      <c r="D241" s="132"/>
      <c r="E241" s="132"/>
      <c r="F241" s="132"/>
      <c r="G241" s="132"/>
      <c r="H241" s="132"/>
      <c r="I241" s="132"/>
      <c r="J241" s="132"/>
      <c r="K241" s="132"/>
      <c r="L241" s="132"/>
    </row>
    <row r="242" spans="1:12" ht="15.75" thickBot="1" x14ac:dyDescent="0.3">
      <c r="A242" s="132"/>
      <c r="B242" s="132"/>
      <c r="C242" s="132"/>
      <c r="D242" s="132"/>
      <c r="E242" s="132"/>
      <c r="F242" s="132"/>
      <c r="G242" s="132"/>
      <c r="H242" s="132"/>
      <c r="I242" s="132"/>
      <c r="J242" s="132"/>
      <c r="K242" s="132"/>
      <c r="L242" s="132"/>
    </row>
    <row r="243" spans="1:12" ht="15.75" thickBot="1" x14ac:dyDescent="0.3">
      <c r="A243" s="132"/>
      <c r="B243" s="132"/>
      <c r="C243" s="132"/>
      <c r="D243" s="132"/>
      <c r="E243" s="132"/>
      <c r="F243" s="132"/>
      <c r="G243" s="132"/>
      <c r="H243" s="132"/>
      <c r="I243" s="132"/>
      <c r="J243" s="132"/>
      <c r="K243" s="132"/>
      <c r="L243" s="132"/>
    </row>
    <row r="244" spans="1:12" ht="15.75" thickBot="1" x14ac:dyDescent="0.3">
      <c r="A244" s="132"/>
      <c r="B244" s="132"/>
      <c r="C244" s="132"/>
      <c r="D244" s="132"/>
      <c r="E244" s="132"/>
      <c r="F244" s="132"/>
      <c r="G244" s="132"/>
      <c r="H244" s="132"/>
      <c r="I244" s="132"/>
      <c r="J244" s="132"/>
      <c r="K244" s="132"/>
      <c r="L244" s="132"/>
    </row>
    <row r="245" spans="1:12" ht="15.75" thickBot="1" x14ac:dyDescent="0.3">
      <c r="A245" s="132"/>
      <c r="B245" s="132"/>
      <c r="C245" s="132"/>
      <c r="D245" s="132"/>
      <c r="E245" s="132"/>
      <c r="F245" s="132"/>
      <c r="G245" s="132"/>
      <c r="H245" s="132"/>
      <c r="I245" s="132"/>
      <c r="J245" s="132"/>
      <c r="K245" s="132"/>
      <c r="L245" s="132"/>
    </row>
    <row r="246" spans="1:12" ht="15.75" thickBot="1" x14ac:dyDescent="0.3">
      <c r="A246" s="132"/>
      <c r="B246" s="132"/>
      <c r="C246" s="132"/>
      <c r="D246" s="132"/>
      <c r="E246" s="132"/>
      <c r="F246" s="132"/>
      <c r="G246" s="132"/>
      <c r="H246" s="132"/>
      <c r="I246" s="132"/>
      <c r="J246" s="132"/>
      <c r="K246" s="132"/>
      <c r="L246" s="132"/>
    </row>
    <row r="247" spans="1:12" ht="15.75" thickBot="1" x14ac:dyDescent="0.3">
      <c r="A247" s="132"/>
      <c r="B247" s="132"/>
      <c r="C247" s="132"/>
      <c r="D247" s="132"/>
      <c r="E247" s="132"/>
      <c r="F247" s="132"/>
      <c r="G247" s="132"/>
      <c r="H247" s="132"/>
      <c r="I247" s="132"/>
      <c r="J247" s="132"/>
      <c r="K247" s="132"/>
      <c r="L247" s="132"/>
    </row>
    <row r="248" spans="1:12" ht="15.75" thickBot="1" x14ac:dyDescent="0.3">
      <c r="A248" s="132"/>
      <c r="B248" s="132"/>
      <c r="C248" s="132"/>
      <c r="D248" s="132"/>
      <c r="E248" s="132"/>
      <c r="F248" s="132"/>
      <c r="G248" s="132"/>
      <c r="H248" s="132"/>
      <c r="I248" s="132"/>
      <c r="J248" s="132"/>
      <c r="K248" s="132"/>
      <c r="L248" s="132"/>
    </row>
    <row r="249" spans="1:12" ht="15.75" thickBot="1" x14ac:dyDescent="0.3">
      <c r="A249" s="132"/>
      <c r="B249" s="132"/>
      <c r="C249" s="132"/>
      <c r="D249" s="132"/>
      <c r="E249" s="132"/>
      <c r="F249" s="132"/>
      <c r="G249" s="132"/>
      <c r="H249" s="132"/>
      <c r="I249" s="132"/>
      <c r="J249" s="132"/>
      <c r="K249" s="132"/>
      <c r="L249" s="132"/>
    </row>
    <row r="250" spans="1:12" ht="15.75" thickBot="1" x14ac:dyDescent="0.3">
      <c r="A250" s="132"/>
      <c r="B250" s="132"/>
      <c r="C250" s="132"/>
      <c r="D250" s="132"/>
      <c r="E250" s="132"/>
      <c r="F250" s="132"/>
      <c r="G250" s="132"/>
      <c r="H250" s="132"/>
      <c r="I250" s="132"/>
      <c r="J250" s="132"/>
      <c r="K250" s="132"/>
      <c r="L250" s="132"/>
    </row>
    <row r="251" spans="1:12" ht="15.75" thickBot="1" x14ac:dyDescent="0.3">
      <c r="A251" s="132"/>
      <c r="B251" s="132"/>
      <c r="C251" s="132"/>
      <c r="D251" s="132"/>
      <c r="E251" s="132"/>
      <c r="F251" s="132"/>
      <c r="G251" s="132"/>
      <c r="H251" s="132"/>
      <c r="I251" s="132"/>
      <c r="J251" s="132"/>
      <c r="K251" s="132"/>
      <c r="L251" s="132"/>
    </row>
    <row r="252" spans="1:12" ht="15.75" thickBot="1" x14ac:dyDescent="0.3">
      <c r="A252" s="132"/>
      <c r="B252" s="132"/>
      <c r="C252" s="132"/>
      <c r="D252" s="132"/>
      <c r="E252" s="132"/>
      <c r="F252" s="132"/>
      <c r="G252" s="132"/>
      <c r="H252" s="132"/>
      <c r="I252" s="132"/>
      <c r="J252" s="132"/>
      <c r="K252" s="132"/>
      <c r="L252" s="132"/>
    </row>
    <row r="253" spans="1:12" ht="15.75" thickBot="1" x14ac:dyDescent="0.3">
      <c r="A253" s="132"/>
      <c r="B253" s="132"/>
      <c r="C253" s="132"/>
      <c r="D253" s="132"/>
      <c r="E253" s="132"/>
      <c r="F253" s="132"/>
      <c r="G253" s="132"/>
      <c r="H253" s="132"/>
      <c r="I253" s="132"/>
      <c r="J253" s="132"/>
      <c r="K253" s="132"/>
      <c r="L253" s="132"/>
    </row>
    <row r="254" spans="1:12" ht="15.75" thickBot="1" x14ac:dyDescent="0.3">
      <c r="A254" s="132"/>
      <c r="B254" s="132"/>
      <c r="C254" s="132"/>
      <c r="D254" s="132"/>
      <c r="E254" s="132"/>
      <c r="F254" s="132"/>
      <c r="G254" s="132"/>
      <c r="H254" s="132"/>
      <c r="I254" s="132"/>
      <c r="J254" s="132"/>
      <c r="K254" s="132"/>
      <c r="L254" s="132"/>
    </row>
    <row r="255" spans="1:12" ht="15.75" thickBot="1" x14ac:dyDescent="0.3">
      <c r="A255" s="132"/>
      <c r="B255" s="132"/>
      <c r="C255" s="132"/>
      <c r="D255" s="132"/>
      <c r="E255" s="132"/>
      <c r="F255" s="132"/>
      <c r="G255" s="132"/>
      <c r="H255" s="132"/>
      <c r="I255" s="132"/>
      <c r="J255" s="132"/>
      <c r="K255" s="132"/>
      <c r="L255" s="132"/>
    </row>
    <row r="256" spans="1:12" ht="15.75" thickBot="1" x14ac:dyDescent="0.3">
      <c r="A256" s="132"/>
      <c r="B256" s="132"/>
      <c r="C256" s="132"/>
      <c r="D256" s="132"/>
      <c r="E256" s="132"/>
      <c r="F256" s="132"/>
      <c r="G256" s="132"/>
      <c r="H256" s="132"/>
      <c r="I256" s="132"/>
      <c r="J256" s="132"/>
      <c r="K256" s="132"/>
      <c r="L256" s="132"/>
    </row>
    <row r="257" spans="1:12" ht="15.75" thickBot="1" x14ac:dyDescent="0.3">
      <c r="A257" s="132"/>
      <c r="B257" s="132"/>
      <c r="C257" s="132"/>
      <c r="D257" s="132"/>
      <c r="E257" s="132"/>
      <c r="F257" s="132"/>
      <c r="G257" s="132"/>
      <c r="H257" s="132"/>
      <c r="I257" s="132"/>
      <c r="J257" s="132"/>
      <c r="K257" s="132"/>
      <c r="L257" s="132"/>
    </row>
    <row r="258" spans="1:12" ht="15.75" thickBot="1" x14ac:dyDescent="0.3">
      <c r="A258" s="132"/>
      <c r="B258" s="132"/>
      <c r="C258" s="132"/>
      <c r="D258" s="132"/>
      <c r="E258" s="132"/>
      <c r="F258" s="132"/>
      <c r="G258" s="132"/>
      <c r="H258" s="132"/>
      <c r="I258" s="132"/>
      <c r="J258" s="132"/>
      <c r="K258" s="132"/>
      <c r="L258" s="132"/>
    </row>
    <row r="259" spans="1:12" ht="15.75" thickBot="1" x14ac:dyDescent="0.3">
      <c r="A259" s="132"/>
      <c r="B259" s="132"/>
      <c r="C259" s="132"/>
      <c r="D259" s="132"/>
      <c r="E259" s="132"/>
      <c r="F259" s="132"/>
      <c r="G259" s="132"/>
      <c r="H259" s="132"/>
      <c r="I259" s="132"/>
      <c r="J259" s="132"/>
      <c r="K259" s="132"/>
      <c r="L259" s="132"/>
    </row>
    <row r="260" spans="1:12" ht="15.75" thickBot="1" x14ac:dyDescent="0.3">
      <c r="A260" s="132"/>
      <c r="B260" s="132"/>
      <c r="C260" s="132"/>
      <c r="D260" s="132"/>
      <c r="E260" s="132"/>
      <c r="F260" s="132"/>
      <c r="G260" s="132"/>
      <c r="H260" s="132"/>
      <c r="I260" s="132"/>
      <c r="J260" s="132"/>
      <c r="K260" s="132"/>
      <c r="L260" s="132"/>
    </row>
    <row r="261" spans="1:12" ht="15.75" thickBot="1" x14ac:dyDescent="0.3">
      <c r="A261" s="132"/>
      <c r="B261" s="132"/>
      <c r="C261" s="132"/>
      <c r="D261" s="132"/>
      <c r="E261" s="132"/>
      <c r="F261" s="132"/>
      <c r="G261" s="132"/>
      <c r="H261" s="132"/>
      <c r="I261" s="132"/>
      <c r="J261" s="132"/>
      <c r="K261" s="132"/>
      <c r="L261" s="132"/>
    </row>
    <row r="262" spans="1:12" ht="15.75" thickBot="1" x14ac:dyDescent="0.3">
      <c r="A262" s="132"/>
      <c r="B262" s="132"/>
      <c r="C262" s="132"/>
      <c r="D262" s="132"/>
      <c r="E262" s="132"/>
      <c r="F262" s="132"/>
      <c r="G262" s="132"/>
      <c r="H262" s="132"/>
      <c r="I262" s="132"/>
      <c r="J262" s="132"/>
      <c r="K262" s="132"/>
      <c r="L262" s="132"/>
    </row>
    <row r="263" spans="1:12" ht="15.75" thickBot="1" x14ac:dyDescent="0.3">
      <c r="A263" s="132"/>
      <c r="B263" s="132"/>
      <c r="C263" s="132"/>
      <c r="D263" s="132"/>
      <c r="E263" s="132"/>
      <c r="F263" s="132"/>
      <c r="G263" s="132"/>
      <c r="H263" s="132"/>
      <c r="I263" s="132"/>
      <c r="J263" s="132"/>
      <c r="K263" s="132"/>
      <c r="L263" s="132"/>
    </row>
    <row r="264" spans="1:12" ht="15.75" thickBot="1" x14ac:dyDescent="0.3">
      <c r="A264" s="132"/>
      <c r="B264" s="132"/>
      <c r="C264" s="132"/>
      <c r="D264" s="132"/>
      <c r="E264" s="132"/>
      <c r="F264" s="132"/>
      <c r="G264" s="132"/>
      <c r="H264" s="132"/>
      <c r="I264" s="132"/>
      <c r="J264" s="132"/>
      <c r="K264" s="132"/>
      <c r="L264" s="132"/>
    </row>
    <row r="265" spans="1:12" ht="15.75" thickBot="1" x14ac:dyDescent="0.3">
      <c r="A265" s="132"/>
      <c r="B265" s="132"/>
      <c r="C265" s="132"/>
      <c r="D265" s="132"/>
      <c r="E265" s="132"/>
      <c r="F265" s="132"/>
      <c r="G265" s="132"/>
      <c r="H265" s="132"/>
      <c r="I265" s="132"/>
      <c r="J265" s="132"/>
      <c r="K265" s="132"/>
      <c r="L265" s="132"/>
    </row>
    <row r="266" spans="1:12" ht="15.75" thickBot="1" x14ac:dyDescent="0.3">
      <c r="A266" s="132"/>
      <c r="B266" s="132"/>
      <c r="C266" s="132"/>
      <c r="D266" s="132"/>
      <c r="E266" s="132"/>
      <c r="F266" s="132"/>
      <c r="G266" s="132"/>
      <c r="H266" s="132"/>
      <c r="I266" s="132"/>
      <c r="J266" s="132"/>
      <c r="K266" s="132"/>
      <c r="L266" s="132"/>
    </row>
    <row r="267" spans="1:12" ht="15.75" thickBot="1" x14ac:dyDescent="0.3">
      <c r="A267" s="132"/>
      <c r="B267" s="132"/>
      <c r="C267" s="132"/>
      <c r="D267" s="132"/>
      <c r="E267" s="132"/>
      <c r="F267" s="132"/>
      <c r="G267" s="132"/>
      <c r="H267" s="132"/>
      <c r="I267" s="132"/>
      <c r="J267" s="132"/>
      <c r="K267" s="132"/>
      <c r="L267" s="132"/>
    </row>
    <row r="268" spans="1:12" ht="15.75" thickBot="1" x14ac:dyDescent="0.3">
      <c r="A268" s="132"/>
      <c r="B268" s="132"/>
      <c r="C268" s="132"/>
      <c r="D268" s="132"/>
      <c r="E268" s="132"/>
      <c r="F268" s="132"/>
      <c r="G268" s="132"/>
      <c r="H268" s="132"/>
      <c r="I268" s="132"/>
      <c r="J268" s="132"/>
      <c r="K268" s="132"/>
      <c r="L268" s="132"/>
    </row>
    <row r="269" spans="1:12" ht="15.75" thickBot="1" x14ac:dyDescent="0.3">
      <c r="A269" s="132"/>
      <c r="B269" s="132"/>
      <c r="C269" s="132"/>
      <c r="D269" s="132"/>
      <c r="E269" s="132"/>
      <c r="F269" s="132"/>
      <c r="G269" s="132"/>
      <c r="H269" s="132"/>
      <c r="I269" s="132"/>
      <c r="J269" s="132"/>
      <c r="K269" s="132"/>
      <c r="L269" s="132"/>
    </row>
    <row r="270" spans="1:12" ht="15.75" thickBot="1" x14ac:dyDescent="0.3">
      <c r="A270" s="132"/>
      <c r="B270" s="132"/>
      <c r="C270" s="132"/>
      <c r="D270" s="132"/>
      <c r="E270" s="132"/>
      <c r="F270" s="132"/>
      <c r="G270" s="132"/>
      <c r="H270" s="132"/>
      <c r="I270" s="132"/>
      <c r="J270" s="132"/>
      <c r="K270" s="132"/>
      <c r="L270" s="132"/>
    </row>
    <row r="271" spans="1:12" ht="15.75" thickBot="1" x14ac:dyDescent="0.3">
      <c r="A271" s="132"/>
      <c r="B271" s="132"/>
      <c r="C271" s="132"/>
      <c r="D271" s="132"/>
      <c r="E271" s="132"/>
      <c r="F271" s="132"/>
      <c r="G271" s="132"/>
      <c r="H271" s="132"/>
      <c r="I271" s="132"/>
      <c r="J271" s="132"/>
      <c r="K271" s="132"/>
      <c r="L271" s="132"/>
    </row>
    <row r="272" spans="1:12" ht="15.75" thickBot="1" x14ac:dyDescent="0.3">
      <c r="A272" s="132"/>
      <c r="B272" s="132"/>
      <c r="C272" s="132"/>
      <c r="D272" s="132"/>
      <c r="E272" s="132"/>
      <c r="F272" s="132"/>
      <c r="G272" s="132"/>
      <c r="H272" s="132"/>
      <c r="I272" s="132"/>
      <c r="J272" s="132"/>
      <c r="K272" s="132"/>
      <c r="L272" s="132"/>
    </row>
    <row r="273" spans="1:12" ht="15.75" thickBot="1" x14ac:dyDescent="0.3">
      <c r="A273" s="132"/>
      <c r="B273" s="132"/>
      <c r="C273" s="132"/>
      <c r="D273" s="132"/>
      <c r="E273" s="132"/>
      <c r="F273" s="132"/>
      <c r="G273" s="132"/>
      <c r="H273" s="132"/>
      <c r="I273" s="132"/>
      <c r="J273" s="132"/>
      <c r="K273" s="132"/>
      <c r="L273" s="132"/>
    </row>
    <row r="274" spans="1:12" ht="15.75" thickBot="1" x14ac:dyDescent="0.3">
      <c r="A274" s="132"/>
      <c r="B274" s="132"/>
      <c r="C274" s="132"/>
      <c r="D274" s="132"/>
      <c r="E274" s="132"/>
      <c r="F274" s="132"/>
      <c r="G274" s="132"/>
      <c r="H274" s="132"/>
      <c r="I274" s="132"/>
      <c r="J274" s="132"/>
      <c r="K274" s="132"/>
      <c r="L274" s="132"/>
    </row>
    <row r="275" spans="1:12" ht="15.75" thickBot="1" x14ac:dyDescent="0.3">
      <c r="A275" s="132"/>
      <c r="B275" s="132"/>
      <c r="C275" s="132"/>
      <c r="D275" s="132"/>
      <c r="E275" s="132"/>
      <c r="F275" s="132"/>
      <c r="G275" s="132"/>
      <c r="H275" s="132"/>
      <c r="I275" s="132"/>
      <c r="J275" s="132"/>
      <c r="K275" s="132"/>
      <c r="L275" s="132"/>
    </row>
    <row r="276" spans="1:12" ht="15.75" thickBot="1" x14ac:dyDescent="0.3">
      <c r="A276" s="132"/>
      <c r="B276" s="132"/>
      <c r="C276" s="132"/>
      <c r="D276" s="132"/>
      <c r="E276" s="132"/>
      <c r="F276" s="132"/>
      <c r="G276" s="132"/>
      <c r="H276" s="132"/>
      <c r="I276" s="132"/>
      <c r="J276" s="132"/>
      <c r="K276" s="132"/>
      <c r="L276" s="132"/>
    </row>
    <row r="277" spans="1:12" ht="15.75" thickBot="1" x14ac:dyDescent="0.3">
      <c r="A277" s="132"/>
      <c r="B277" s="132"/>
      <c r="C277" s="132"/>
      <c r="D277" s="132"/>
      <c r="E277" s="132"/>
      <c r="F277" s="132"/>
      <c r="G277" s="132"/>
      <c r="H277" s="132"/>
      <c r="I277" s="132"/>
      <c r="J277" s="132"/>
      <c r="K277" s="132"/>
      <c r="L277" s="132"/>
    </row>
    <row r="278" spans="1:12" ht="15.75" thickBot="1" x14ac:dyDescent="0.3">
      <c r="A278" s="132"/>
      <c r="B278" s="132"/>
      <c r="C278" s="132"/>
      <c r="D278" s="132"/>
      <c r="E278" s="132"/>
      <c r="F278" s="132"/>
      <c r="G278" s="132"/>
      <c r="H278" s="132"/>
      <c r="I278" s="132"/>
      <c r="J278" s="132"/>
      <c r="K278" s="132"/>
      <c r="L278" s="132"/>
    </row>
    <row r="279" spans="1:12" ht="15.75" thickBot="1" x14ac:dyDescent="0.3">
      <c r="A279" s="132"/>
      <c r="B279" s="132"/>
      <c r="C279" s="132"/>
      <c r="D279" s="132"/>
      <c r="E279" s="132"/>
      <c r="F279" s="132"/>
      <c r="G279" s="132"/>
      <c r="H279" s="132"/>
      <c r="I279" s="132"/>
      <c r="J279" s="132"/>
      <c r="K279" s="132"/>
      <c r="L279" s="132"/>
    </row>
    <row r="280" spans="1:12" ht="15.75" thickBot="1" x14ac:dyDescent="0.3">
      <c r="A280" s="132"/>
      <c r="B280" s="132"/>
      <c r="C280" s="132"/>
      <c r="D280" s="132"/>
      <c r="E280" s="132"/>
      <c r="F280" s="132"/>
      <c r="G280" s="132"/>
      <c r="H280" s="132"/>
      <c r="I280" s="132"/>
      <c r="J280" s="132"/>
      <c r="K280" s="132"/>
      <c r="L280" s="132"/>
    </row>
    <row r="281" spans="1:12" ht="15.75" thickBot="1" x14ac:dyDescent="0.3">
      <c r="A281" s="132"/>
      <c r="B281" s="132"/>
      <c r="C281" s="132"/>
      <c r="D281" s="132"/>
      <c r="E281" s="132"/>
      <c r="F281" s="132"/>
      <c r="G281" s="132"/>
      <c r="H281" s="132"/>
      <c r="I281" s="132"/>
      <c r="J281" s="132"/>
      <c r="K281" s="132"/>
      <c r="L281" s="132"/>
    </row>
    <row r="282" spans="1:12" ht="15.75" thickBot="1" x14ac:dyDescent="0.3">
      <c r="A282" s="132"/>
      <c r="B282" s="132"/>
      <c r="C282" s="132"/>
      <c r="D282" s="132"/>
      <c r="E282" s="132"/>
      <c r="F282" s="132"/>
      <c r="G282" s="132"/>
      <c r="H282" s="132"/>
      <c r="I282" s="132"/>
      <c r="J282" s="132"/>
      <c r="K282" s="132"/>
      <c r="L282" s="132"/>
    </row>
    <row r="283" spans="1:12" ht="15.75" thickBot="1" x14ac:dyDescent="0.3">
      <c r="A283" s="132"/>
      <c r="B283" s="132"/>
      <c r="C283" s="132"/>
      <c r="D283" s="132"/>
      <c r="E283" s="132"/>
      <c r="F283" s="132"/>
      <c r="G283" s="132"/>
      <c r="H283" s="132"/>
      <c r="I283" s="132"/>
      <c r="J283" s="132"/>
      <c r="K283" s="132"/>
      <c r="L283" s="132"/>
    </row>
    <row r="284" spans="1:12" ht="15.75" thickBot="1" x14ac:dyDescent="0.3">
      <c r="A284" s="132"/>
      <c r="B284" s="132"/>
      <c r="C284" s="132"/>
      <c r="D284" s="132"/>
      <c r="E284" s="132"/>
      <c r="F284" s="132"/>
      <c r="G284" s="132"/>
      <c r="H284" s="132"/>
      <c r="I284" s="132"/>
      <c r="J284" s="132"/>
      <c r="K284" s="132"/>
      <c r="L284" s="132"/>
    </row>
    <row r="285" spans="1:12" ht="15.75" thickBot="1" x14ac:dyDescent="0.3">
      <c r="A285" s="132"/>
      <c r="B285" s="132"/>
      <c r="C285" s="132"/>
      <c r="D285" s="132"/>
      <c r="E285" s="132"/>
      <c r="F285" s="132"/>
      <c r="G285" s="132"/>
      <c r="H285" s="132"/>
      <c r="I285" s="132"/>
      <c r="J285" s="132"/>
      <c r="K285" s="132"/>
      <c r="L285" s="132"/>
    </row>
    <row r="286" spans="1:12" ht="15.75" thickBot="1" x14ac:dyDescent="0.3">
      <c r="A286" s="132"/>
      <c r="B286" s="132"/>
      <c r="C286" s="132"/>
      <c r="D286" s="132"/>
      <c r="E286" s="132"/>
      <c r="F286" s="132"/>
      <c r="G286" s="132"/>
      <c r="H286" s="132"/>
      <c r="I286" s="132"/>
      <c r="J286" s="132"/>
      <c r="K286" s="132"/>
      <c r="L286" s="132"/>
    </row>
    <row r="287" spans="1:12" ht="15.75" thickBot="1" x14ac:dyDescent="0.3">
      <c r="A287" s="132"/>
      <c r="B287" s="132"/>
      <c r="C287" s="132"/>
      <c r="D287" s="132"/>
      <c r="E287" s="132"/>
      <c r="F287" s="132"/>
      <c r="G287" s="132"/>
      <c r="H287" s="132"/>
      <c r="I287" s="132"/>
      <c r="J287" s="132"/>
      <c r="K287" s="132"/>
      <c r="L287" s="132"/>
    </row>
    <row r="288" spans="1:12" ht="15.75" thickBot="1" x14ac:dyDescent="0.3">
      <c r="A288" s="132"/>
      <c r="B288" s="132"/>
      <c r="C288" s="132"/>
      <c r="D288" s="132"/>
      <c r="E288" s="132"/>
      <c r="F288" s="132"/>
      <c r="G288" s="132"/>
      <c r="H288" s="132"/>
      <c r="I288" s="132"/>
      <c r="J288" s="132"/>
      <c r="K288" s="132"/>
      <c r="L288" s="132"/>
    </row>
    <row r="289" spans="1:12" ht="15.75" thickBot="1" x14ac:dyDescent="0.3">
      <c r="A289" s="132"/>
      <c r="B289" s="132"/>
      <c r="C289" s="132"/>
      <c r="D289" s="132"/>
      <c r="E289" s="132"/>
      <c r="F289" s="132"/>
      <c r="G289" s="132"/>
      <c r="H289" s="132"/>
      <c r="I289" s="132"/>
      <c r="J289" s="132"/>
      <c r="K289" s="132"/>
      <c r="L289" s="132"/>
    </row>
    <row r="290" spans="1:12" ht="15.75" thickBot="1" x14ac:dyDescent="0.3">
      <c r="A290" s="132"/>
      <c r="B290" s="132"/>
      <c r="C290" s="132"/>
      <c r="D290" s="132"/>
      <c r="E290" s="132"/>
      <c r="F290" s="132"/>
      <c r="G290" s="132"/>
      <c r="H290" s="132"/>
      <c r="I290" s="132"/>
      <c r="J290" s="132"/>
      <c r="K290" s="132"/>
      <c r="L290" s="132"/>
    </row>
    <row r="291" spans="1:12" ht="15.75" thickBot="1" x14ac:dyDescent="0.3">
      <c r="A291" s="132"/>
      <c r="B291" s="132"/>
      <c r="C291" s="132"/>
      <c r="D291" s="132"/>
      <c r="E291" s="132"/>
      <c r="F291" s="132"/>
      <c r="G291" s="132"/>
      <c r="H291" s="132"/>
      <c r="I291" s="132"/>
      <c r="J291" s="132"/>
      <c r="K291" s="132"/>
      <c r="L291" s="132"/>
    </row>
    <row r="292" spans="1:12" ht="15.75" thickBot="1" x14ac:dyDescent="0.3">
      <c r="A292" s="132"/>
      <c r="B292" s="132"/>
      <c r="C292" s="132"/>
      <c r="D292" s="132"/>
      <c r="E292" s="132"/>
      <c r="F292" s="132"/>
      <c r="G292" s="132"/>
      <c r="H292" s="132"/>
      <c r="I292" s="132"/>
      <c r="J292" s="132"/>
      <c r="K292" s="132"/>
      <c r="L292" s="132"/>
    </row>
    <row r="293" spans="1:12" ht="15.75" thickBot="1" x14ac:dyDescent="0.3">
      <c r="A293" s="132"/>
      <c r="B293" s="132"/>
      <c r="C293" s="132"/>
      <c r="D293" s="132"/>
      <c r="E293" s="132"/>
      <c r="F293" s="132"/>
      <c r="G293" s="132"/>
      <c r="H293" s="132"/>
      <c r="I293" s="132"/>
      <c r="J293" s="132"/>
      <c r="K293" s="132"/>
      <c r="L293" s="132"/>
    </row>
    <row r="294" spans="1:12" ht="15.75" thickBot="1" x14ac:dyDescent="0.3">
      <c r="A294" s="132"/>
      <c r="B294" s="132"/>
      <c r="C294" s="132"/>
      <c r="D294" s="132"/>
      <c r="E294" s="132"/>
      <c r="F294" s="132"/>
      <c r="G294" s="132"/>
      <c r="H294" s="132"/>
      <c r="I294" s="132"/>
      <c r="J294" s="132"/>
      <c r="K294" s="132"/>
      <c r="L294" s="132"/>
    </row>
    <row r="295" spans="1:12" ht="15.75" thickBot="1" x14ac:dyDescent="0.3">
      <c r="A295" s="132"/>
      <c r="B295" s="132"/>
      <c r="C295" s="132"/>
      <c r="D295" s="132"/>
      <c r="E295" s="132"/>
      <c r="F295" s="132"/>
      <c r="G295" s="132"/>
      <c r="H295" s="132"/>
      <c r="I295" s="132"/>
      <c r="J295" s="132"/>
      <c r="K295" s="132"/>
      <c r="L295" s="132"/>
    </row>
    <row r="296" spans="1:12" ht="15.75" thickBot="1" x14ac:dyDescent="0.3">
      <c r="A296" s="132"/>
      <c r="B296" s="132"/>
      <c r="C296" s="132"/>
      <c r="D296" s="132"/>
      <c r="E296" s="132"/>
      <c r="F296" s="132"/>
      <c r="G296" s="132"/>
      <c r="H296" s="132"/>
      <c r="I296" s="132"/>
      <c r="J296" s="132"/>
      <c r="K296" s="132"/>
      <c r="L296" s="132"/>
    </row>
    <row r="297" spans="1:12" ht="15.75" thickBot="1" x14ac:dyDescent="0.3">
      <c r="A297" s="132"/>
      <c r="B297" s="132"/>
      <c r="C297" s="132"/>
      <c r="D297" s="132"/>
      <c r="E297" s="132"/>
      <c r="F297" s="132"/>
      <c r="G297" s="132"/>
      <c r="H297" s="132"/>
      <c r="I297" s="132"/>
      <c r="J297" s="132"/>
      <c r="K297" s="132"/>
      <c r="L297" s="132"/>
    </row>
    <row r="298" spans="1:12" ht="15.75" thickBot="1" x14ac:dyDescent="0.3">
      <c r="A298" s="132"/>
      <c r="B298" s="132"/>
      <c r="C298" s="132"/>
      <c r="D298" s="132"/>
      <c r="E298" s="132"/>
      <c r="F298" s="132"/>
      <c r="G298" s="132"/>
      <c r="H298" s="132"/>
      <c r="I298" s="132"/>
      <c r="J298" s="132"/>
      <c r="K298" s="132"/>
      <c r="L298" s="132"/>
    </row>
    <row r="299" spans="1:12" ht="15.75" thickBot="1" x14ac:dyDescent="0.3">
      <c r="A299" s="132"/>
      <c r="B299" s="132"/>
      <c r="C299" s="132"/>
      <c r="D299" s="132"/>
      <c r="E299" s="132"/>
      <c r="F299" s="132"/>
      <c r="G299" s="132"/>
      <c r="H299" s="132"/>
      <c r="I299" s="132"/>
      <c r="J299" s="132"/>
      <c r="K299" s="132"/>
      <c r="L299" s="132"/>
    </row>
    <row r="300" spans="1:12" ht="15.75" thickBot="1" x14ac:dyDescent="0.3">
      <c r="A300" s="132"/>
      <c r="B300" s="132"/>
      <c r="C300" s="132"/>
      <c r="D300" s="132"/>
      <c r="E300" s="132"/>
      <c r="F300" s="132"/>
      <c r="G300" s="132"/>
      <c r="H300" s="132"/>
      <c r="I300" s="132"/>
      <c r="J300" s="132"/>
      <c r="K300" s="132"/>
      <c r="L300" s="132"/>
    </row>
    <row r="301" spans="1:12" ht="15.75" thickBot="1" x14ac:dyDescent="0.3">
      <c r="A301" s="132"/>
      <c r="B301" s="132"/>
      <c r="C301" s="132"/>
      <c r="D301" s="132"/>
      <c r="E301" s="132"/>
      <c r="F301" s="132"/>
      <c r="G301" s="132"/>
      <c r="H301" s="132"/>
      <c r="I301" s="132"/>
      <c r="J301" s="132"/>
      <c r="K301" s="132"/>
      <c r="L301" s="132"/>
    </row>
    <row r="302" spans="1:12" ht="15.75" thickBot="1" x14ac:dyDescent="0.3">
      <c r="A302" s="132"/>
      <c r="B302" s="132"/>
      <c r="C302" s="132"/>
      <c r="D302" s="132"/>
      <c r="E302" s="132"/>
      <c r="F302" s="132"/>
      <c r="G302" s="132"/>
      <c r="H302" s="132"/>
      <c r="I302" s="132"/>
      <c r="J302" s="132"/>
      <c r="K302" s="132"/>
      <c r="L302" s="132"/>
    </row>
    <row r="303" spans="1:12" ht="15.75" thickBot="1" x14ac:dyDescent="0.3">
      <c r="A303" s="132"/>
      <c r="B303" s="132"/>
      <c r="C303" s="132"/>
      <c r="D303" s="132"/>
      <c r="E303" s="132"/>
      <c r="F303" s="132"/>
      <c r="G303" s="132"/>
      <c r="H303" s="132"/>
      <c r="I303" s="132"/>
      <c r="J303" s="132"/>
      <c r="K303" s="132"/>
      <c r="L303" s="132"/>
    </row>
    <row r="304" spans="1:12" ht="15.75" thickBot="1" x14ac:dyDescent="0.3">
      <c r="A304" s="132"/>
      <c r="B304" s="132"/>
      <c r="C304" s="132"/>
      <c r="D304" s="132"/>
      <c r="E304" s="132"/>
      <c r="F304" s="132"/>
      <c r="G304" s="132"/>
      <c r="H304" s="132"/>
      <c r="I304" s="132"/>
      <c r="J304" s="132"/>
      <c r="K304" s="132"/>
      <c r="L304" s="132"/>
    </row>
    <row r="305" spans="1:12" ht="15.75" thickBot="1" x14ac:dyDescent="0.3">
      <c r="A305" s="132"/>
      <c r="B305" s="132"/>
      <c r="C305" s="132"/>
      <c r="D305" s="132"/>
      <c r="E305" s="132"/>
      <c r="F305" s="132"/>
      <c r="G305" s="132"/>
      <c r="H305" s="132"/>
      <c r="I305" s="132"/>
      <c r="J305" s="132"/>
      <c r="K305" s="132"/>
      <c r="L305" s="132"/>
    </row>
    <row r="306" spans="1:12" ht="15.75" thickBot="1" x14ac:dyDescent="0.3">
      <c r="A306" s="132"/>
      <c r="B306" s="132"/>
      <c r="C306" s="132"/>
      <c r="D306" s="132"/>
      <c r="E306" s="132"/>
      <c r="F306" s="132"/>
      <c r="G306" s="132"/>
      <c r="H306" s="132"/>
      <c r="I306" s="132"/>
      <c r="J306" s="132"/>
      <c r="K306" s="132"/>
      <c r="L306" s="132"/>
    </row>
    <row r="307" spans="1:12" ht="15.75" thickBot="1" x14ac:dyDescent="0.3">
      <c r="A307" s="132"/>
      <c r="B307" s="132"/>
      <c r="C307" s="132"/>
      <c r="D307" s="132"/>
      <c r="E307" s="132"/>
      <c r="F307" s="132"/>
      <c r="G307" s="132"/>
      <c r="H307" s="132"/>
      <c r="I307" s="132"/>
      <c r="J307" s="132"/>
      <c r="K307" s="132"/>
      <c r="L307" s="132"/>
    </row>
    <row r="308" spans="1:12" ht="15.75" thickBot="1" x14ac:dyDescent="0.3">
      <c r="A308" s="132"/>
      <c r="B308" s="132"/>
      <c r="C308" s="132"/>
      <c r="D308" s="132"/>
      <c r="E308" s="132"/>
      <c r="F308" s="132"/>
      <c r="G308" s="132"/>
      <c r="H308" s="132"/>
      <c r="I308" s="132"/>
      <c r="J308" s="132"/>
      <c r="K308" s="132"/>
      <c r="L308" s="132"/>
    </row>
    <row r="309" spans="1:12" ht="15.75" thickBot="1" x14ac:dyDescent="0.3">
      <c r="A309" s="132"/>
      <c r="B309" s="132"/>
      <c r="C309" s="132"/>
      <c r="D309" s="132"/>
      <c r="E309" s="132"/>
      <c r="F309" s="132"/>
      <c r="G309" s="132"/>
      <c r="H309" s="132"/>
      <c r="I309" s="132"/>
      <c r="J309" s="132"/>
      <c r="K309" s="132"/>
      <c r="L309" s="132"/>
    </row>
    <row r="310" spans="1:12" ht="15.75" thickBot="1" x14ac:dyDescent="0.3">
      <c r="A310" s="132"/>
      <c r="B310" s="132"/>
      <c r="C310" s="132"/>
      <c r="D310" s="132"/>
      <c r="E310" s="132"/>
      <c r="F310" s="132"/>
      <c r="G310" s="132"/>
      <c r="H310" s="132"/>
      <c r="I310" s="132"/>
      <c r="J310" s="132"/>
      <c r="K310" s="132"/>
      <c r="L310" s="132"/>
    </row>
    <row r="311" spans="1:12" ht="15.75" thickBot="1" x14ac:dyDescent="0.3">
      <c r="A311" s="132"/>
      <c r="B311" s="132"/>
      <c r="C311" s="132"/>
      <c r="D311" s="132"/>
      <c r="E311" s="132"/>
      <c r="F311" s="132"/>
      <c r="G311" s="132"/>
      <c r="H311" s="132"/>
      <c r="I311" s="132"/>
      <c r="J311" s="132"/>
      <c r="K311" s="132"/>
      <c r="L311" s="132"/>
    </row>
    <row r="312" spans="1:12" ht="15.75" thickBot="1" x14ac:dyDescent="0.3">
      <c r="A312" s="132"/>
      <c r="B312" s="132"/>
      <c r="C312" s="132"/>
      <c r="D312" s="132"/>
      <c r="E312" s="132"/>
      <c r="F312" s="132"/>
      <c r="G312" s="132"/>
      <c r="H312" s="132"/>
      <c r="I312" s="132"/>
      <c r="J312" s="132"/>
      <c r="K312" s="132"/>
      <c r="L312" s="132"/>
    </row>
    <row r="313" spans="1:12" ht="15.75" thickBot="1" x14ac:dyDescent="0.3">
      <c r="A313" s="132"/>
      <c r="B313" s="132"/>
      <c r="C313" s="132"/>
      <c r="D313" s="132"/>
      <c r="E313" s="132"/>
      <c r="F313" s="132"/>
      <c r="G313" s="132"/>
      <c r="H313" s="132"/>
      <c r="I313" s="132"/>
      <c r="J313" s="132"/>
      <c r="K313" s="132"/>
      <c r="L313" s="132"/>
    </row>
    <row r="314" spans="1:12" ht="15.75" thickBot="1" x14ac:dyDescent="0.3">
      <c r="A314" s="132"/>
      <c r="B314" s="132"/>
      <c r="C314" s="132"/>
      <c r="D314" s="132"/>
      <c r="E314" s="132"/>
      <c r="F314" s="132"/>
      <c r="G314" s="132"/>
      <c r="H314" s="132"/>
      <c r="I314" s="132"/>
      <c r="J314" s="132"/>
      <c r="K314" s="132"/>
      <c r="L314" s="132"/>
    </row>
    <row r="315" spans="1:12" ht="15.75" thickBot="1" x14ac:dyDescent="0.3">
      <c r="A315" s="132"/>
      <c r="B315" s="132"/>
      <c r="C315" s="132"/>
      <c r="D315" s="132"/>
      <c r="E315" s="132"/>
      <c r="F315" s="132"/>
      <c r="G315" s="132"/>
      <c r="H315" s="132"/>
      <c r="I315" s="132"/>
      <c r="J315" s="132"/>
      <c r="K315" s="132"/>
      <c r="L315" s="132"/>
    </row>
    <row r="316" spans="1:12" ht="15.75" thickBot="1" x14ac:dyDescent="0.3">
      <c r="A316" s="132"/>
      <c r="B316" s="132"/>
      <c r="C316" s="132"/>
      <c r="D316" s="132"/>
      <c r="E316" s="132"/>
      <c r="F316" s="132"/>
      <c r="G316" s="132"/>
      <c r="H316" s="132"/>
      <c r="I316" s="132"/>
      <c r="J316" s="132"/>
      <c r="K316" s="132"/>
      <c r="L316" s="132"/>
    </row>
    <row r="317" spans="1:12" ht="15.75" thickBot="1" x14ac:dyDescent="0.3">
      <c r="A317" s="132"/>
      <c r="B317" s="132"/>
      <c r="C317" s="132"/>
      <c r="D317" s="132"/>
      <c r="E317" s="132"/>
      <c r="F317" s="132"/>
      <c r="G317" s="132"/>
      <c r="H317" s="132"/>
      <c r="I317" s="132"/>
      <c r="J317" s="132"/>
      <c r="K317" s="132"/>
      <c r="L317" s="132"/>
    </row>
    <row r="318" spans="1:12" ht="15.75" thickBot="1" x14ac:dyDescent="0.3">
      <c r="A318" s="132"/>
      <c r="B318" s="132"/>
      <c r="C318" s="132"/>
      <c r="D318" s="132"/>
      <c r="E318" s="132"/>
      <c r="F318" s="132"/>
      <c r="G318" s="132"/>
      <c r="H318" s="132"/>
      <c r="I318" s="132"/>
      <c r="J318" s="132"/>
      <c r="K318" s="132"/>
      <c r="L318" s="132"/>
    </row>
    <row r="319" spans="1:12" ht="15.75" thickBot="1" x14ac:dyDescent="0.3">
      <c r="A319" s="132"/>
      <c r="B319" s="132"/>
      <c r="C319" s="132"/>
      <c r="D319" s="132"/>
      <c r="E319" s="132"/>
      <c r="F319" s="132"/>
      <c r="G319" s="132"/>
      <c r="H319" s="132"/>
      <c r="I319" s="132"/>
      <c r="J319" s="132"/>
      <c r="K319" s="132"/>
      <c r="L319" s="132"/>
    </row>
    <row r="320" spans="1:12" ht="15.75" thickBot="1" x14ac:dyDescent="0.3">
      <c r="A320" s="132"/>
      <c r="B320" s="132"/>
      <c r="C320" s="132"/>
      <c r="D320" s="132"/>
      <c r="E320" s="132"/>
      <c r="F320" s="132"/>
      <c r="G320" s="132"/>
      <c r="H320" s="132"/>
      <c r="I320" s="132"/>
      <c r="J320" s="132"/>
      <c r="K320" s="132"/>
      <c r="L320" s="132"/>
    </row>
    <row r="321" spans="1:12" ht="15.75" thickBot="1" x14ac:dyDescent="0.3">
      <c r="A321" s="132"/>
      <c r="B321" s="132"/>
      <c r="C321" s="132"/>
      <c r="D321" s="132"/>
      <c r="E321" s="132"/>
      <c r="F321" s="132"/>
      <c r="G321" s="132"/>
      <c r="H321" s="132"/>
      <c r="I321" s="132"/>
      <c r="J321" s="132"/>
      <c r="K321" s="132"/>
      <c r="L321" s="132"/>
    </row>
    <row r="322" spans="1:12" ht="15.75" thickBot="1" x14ac:dyDescent="0.3">
      <c r="A322" s="132"/>
      <c r="B322" s="132"/>
      <c r="C322" s="132"/>
      <c r="D322" s="132"/>
      <c r="E322" s="132"/>
      <c r="F322" s="132"/>
      <c r="G322" s="132"/>
      <c r="H322" s="132"/>
      <c r="I322" s="132"/>
      <c r="J322" s="132"/>
      <c r="K322" s="132"/>
      <c r="L322" s="132"/>
    </row>
    <row r="323" spans="1:12" ht="15.75" thickBot="1" x14ac:dyDescent="0.3">
      <c r="A323" s="132"/>
      <c r="B323" s="132"/>
      <c r="C323" s="132"/>
      <c r="D323" s="132"/>
      <c r="E323" s="132"/>
      <c r="F323" s="132"/>
      <c r="G323" s="132"/>
      <c r="H323" s="132"/>
      <c r="I323" s="132"/>
      <c r="J323" s="132"/>
      <c r="K323" s="132"/>
      <c r="L323" s="132"/>
    </row>
    <row r="324" spans="1:12" ht="15.75" thickBot="1" x14ac:dyDescent="0.3">
      <c r="A324" s="132"/>
      <c r="B324" s="132"/>
      <c r="C324" s="132"/>
      <c r="D324" s="132"/>
      <c r="E324" s="132"/>
      <c r="F324" s="132"/>
      <c r="G324" s="132"/>
      <c r="H324" s="132"/>
      <c r="I324" s="132"/>
      <c r="J324" s="132"/>
      <c r="K324" s="132"/>
      <c r="L324" s="132"/>
    </row>
    <row r="325" spans="1:12" ht="15.75" thickBot="1" x14ac:dyDescent="0.3">
      <c r="A325" s="132"/>
      <c r="B325" s="132"/>
      <c r="C325" s="132"/>
      <c r="D325" s="132"/>
      <c r="E325" s="132"/>
      <c r="F325" s="132"/>
      <c r="G325" s="132"/>
      <c r="H325" s="132"/>
      <c r="I325" s="132"/>
      <c r="J325" s="132"/>
      <c r="K325" s="132"/>
      <c r="L325" s="132"/>
    </row>
    <row r="326" spans="1:12" ht="15.75" thickBot="1" x14ac:dyDescent="0.3">
      <c r="A326" s="132"/>
      <c r="B326" s="132"/>
      <c r="C326" s="132"/>
      <c r="D326" s="132"/>
      <c r="E326" s="132"/>
      <c r="F326" s="132"/>
      <c r="G326" s="132"/>
      <c r="H326" s="132"/>
      <c r="I326" s="132"/>
      <c r="J326" s="132"/>
      <c r="K326" s="132"/>
      <c r="L326" s="132"/>
    </row>
    <row r="327" spans="1:12" ht="15.75" thickBot="1" x14ac:dyDescent="0.3">
      <c r="A327" s="132"/>
      <c r="B327" s="132"/>
      <c r="C327" s="132"/>
      <c r="D327" s="132"/>
      <c r="E327" s="132"/>
      <c r="F327" s="132"/>
      <c r="G327" s="132"/>
      <c r="H327" s="132"/>
      <c r="I327" s="132"/>
      <c r="J327" s="132"/>
      <c r="K327" s="132"/>
      <c r="L327" s="132"/>
    </row>
    <row r="328" spans="1:12" ht="15.75" thickBot="1" x14ac:dyDescent="0.3">
      <c r="A328" s="132"/>
      <c r="B328" s="132"/>
      <c r="C328" s="132"/>
      <c r="D328" s="132"/>
      <c r="E328" s="132"/>
      <c r="F328" s="132"/>
      <c r="G328" s="132"/>
      <c r="H328" s="132"/>
      <c r="I328" s="132"/>
      <c r="J328" s="132"/>
      <c r="K328" s="132"/>
      <c r="L328" s="132"/>
    </row>
    <row r="329" spans="1:12" ht="15.75" thickBot="1" x14ac:dyDescent="0.3">
      <c r="A329" s="132"/>
      <c r="B329" s="132"/>
      <c r="C329" s="132"/>
      <c r="D329" s="132"/>
      <c r="E329" s="132"/>
      <c r="F329" s="132"/>
      <c r="G329" s="132"/>
      <c r="H329" s="132"/>
      <c r="I329" s="132"/>
      <c r="J329" s="132"/>
      <c r="K329" s="132"/>
      <c r="L329" s="132"/>
    </row>
    <row r="330" spans="1:12" ht="15.75" thickBot="1" x14ac:dyDescent="0.3">
      <c r="A330" s="132"/>
      <c r="B330" s="132"/>
      <c r="C330" s="132"/>
      <c r="D330" s="132"/>
      <c r="E330" s="132"/>
      <c r="F330" s="132"/>
      <c r="G330" s="132"/>
      <c r="H330" s="132"/>
      <c r="I330" s="132"/>
      <c r="J330" s="132"/>
      <c r="K330" s="132"/>
      <c r="L330" s="132"/>
    </row>
    <row r="331" spans="1:12" ht="15.75" thickBot="1" x14ac:dyDescent="0.3">
      <c r="A331" s="132"/>
      <c r="B331" s="132"/>
      <c r="C331" s="132"/>
      <c r="D331" s="132"/>
      <c r="E331" s="132"/>
      <c r="F331" s="132"/>
      <c r="G331" s="132"/>
      <c r="H331" s="132"/>
      <c r="I331" s="132"/>
      <c r="J331" s="132"/>
      <c r="K331" s="132"/>
      <c r="L331" s="132"/>
    </row>
    <row r="332" spans="1:12" ht="15.75" thickBot="1" x14ac:dyDescent="0.3">
      <c r="A332" s="132"/>
      <c r="B332" s="132"/>
      <c r="C332" s="132"/>
      <c r="D332" s="132"/>
      <c r="E332" s="132"/>
      <c r="F332" s="132"/>
      <c r="G332" s="132"/>
      <c r="H332" s="132"/>
      <c r="I332" s="132"/>
      <c r="J332" s="132"/>
      <c r="K332" s="132"/>
      <c r="L332" s="132"/>
    </row>
    <row r="333" spans="1:12" ht="15.75" thickBot="1" x14ac:dyDescent="0.3">
      <c r="A333" s="132"/>
      <c r="B333" s="132"/>
      <c r="C333" s="132"/>
      <c r="D333" s="132"/>
      <c r="E333" s="132"/>
      <c r="F333" s="132"/>
      <c r="G333" s="132"/>
      <c r="H333" s="132"/>
      <c r="I333" s="132"/>
      <c r="J333" s="132"/>
      <c r="K333" s="132"/>
      <c r="L333" s="132"/>
    </row>
    <row r="334" spans="1:12" ht="15.75" thickBot="1" x14ac:dyDescent="0.3">
      <c r="A334" s="132"/>
      <c r="B334" s="132"/>
      <c r="C334" s="132"/>
      <c r="D334" s="132"/>
      <c r="E334" s="132"/>
      <c r="F334" s="132"/>
      <c r="G334" s="132"/>
      <c r="H334" s="132"/>
      <c r="I334" s="132"/>
      <c r="J334" s="132"/>
      <c r="K334" s="132"/>
      <c r="L334" s="132"/>
    </row>
    <row r="335" spans="1:12" ht="15.75" thickBot="1" x14ac:dyDescent="0.3">
      <c r="A335" s="132"/>
      <c r="B335" s="132"/>
      <c r="C335" s="132"/>
      <c r="D335" s="132"/>
      <c r="E335" s="132"/>
      <c r="F335" s="132"/>
      <c r="G335" s="132"/>
      <c r="H335" s="132"/>
      <c r="I335" s="132"/>
      <c r="J335" s="132"/>
      <c r="K335" s="132"/>
      <c r="L335" s="132"/>
    </row>
    <row r="336" spans="1:12" ht="15.75" thickBot="1" x14ac:dyDescent="0.3">
      <c r="A336" s="132"/>
      <c r="B336" s="132"/>
      <c r="C336" s="132"/>
      <c r="D336" s="132"/>
      <c r="E336" s="132"/>
      <c r="F336" s="132"/>
      <c r="G336" s="132"/>
      <c r="H336" s="132"/>
      <c r="I336" s="132"/>
      <c r="J336" s="132"/>
      <c r="K336" s="132"/>
      <c r="L336" s="132"/>
    </row>
    <row r="337" spans="1:12" ht="15.75" thickBot="1" x14ac:dyDescent="0.3">
      <c r="A337" s="132"/>
      <c r="B337" s="132"/>
      <c r="C337" s="132"/>
      <c r="D337" s="132"/>
      <c r="E337" s="132"/>
      <c r="F337" s="132"/>
      <c r="G337" s="132"/>
      <c r="H337" s="132"/>
      <c r="I337" s="132"/>
      <c r="J337" s="132"/>
      <c r="K337" s="132"/>
      <c r="L337" s="132"/>
    </row>
    <row r="338" spans="1:12" ht="15.75" thickBot="1" x14ac:dyDescent="0.3">
      <c r="A338" s="132"/>
      <c r="B338" s="132"/>
      <c r="C338" s="132"/>
      <c r="D338" s="132"/>
      <c r="E338" s="132"/>
      <c r="F338" s="132"/>
      <c r="G338" s="132"/>
      <c r="H338" s="132"/>
      <c r="I338" s="132"/>
      <c r="J338" s="132"/>
      <c r="K338" s="132"/>
      <c r="L338" s="132"/>
    </row>
    <row r="339" spans="1:12" ht="15.75" thickBot="1" x14ac:dyDescent="0.3">
      <c r="A339" s="132"/>
      <c r="B339" s="132"/>
      <c r="C339" s="132"/>
      <c r="D339" s="132"/>
      <c r="E339" s="132"/>
      <c r="F339" s="132"/>
      <c r="G339" s="132"/>
      <c r="H339" s="132"/>
      <c r="I339" s="132"/>
      <c r="J339" s="132"/>
      <c r="K339" s="132"/>
      <c r="L339" s="132"/>
    </row>
    <row r="340" spans="1:12" ht="15.75" thickBot="1" x14ac:dyDescent="0.3">
      <c r="A340" s="132"/>
      <c r="B340" s="132"/>
      <c r="C340" s="132"/>
      <c r="D340" s="132"/>
      <c r="E340" s="132"/>
      <c r="F340" s="132"/>
      <c r="G340" s="132"/>
      <c r="H340" s="132"/>
      <c r="I340" s="132"/>
      <c r="J340" s="132"/>
      <c r="K340" s="132"/>
      <c r="L340" s="132"/>
    </row>
    <row r="341" spans="1:12" ht="15.75" thickBot="1" x14ac:dyDescent="0.3">
      <c r="A341" s="132"/>
      <c r="B341" s="132"/>
      <c r="C341" s="132"/>
      <c r="D341" s="132"/>
      <c r="E341" s="132"/>
      <c r="F341" s="132"/>
      <c r="G341" s="132"/>
      <c r="H341" s="132"/>
      <c r="I341" s="132"/>
      <c r="J341" s="132"/>
      <c r="K341" s="132"/>
      <c r="L341" s="132"/>
    </row>
    <row r="342" spans="1:12" ht="15.75" thickBot="1" x14ac:dyDescent="0.3">
      <c r="A342" s="132"/>
      <c r="B342" s="132"/>
      <c r="C342" s="132"/>
      <c r="D342" s="132"/>
      <c r="E342" s="132"/>
      <c r="F342" s="132"/>
      <c r="G342" s="132"/>
      <c r="H342" s="132"/>
      <c r="I342" s="132"/>
      <c r="J342" s="132"/>
      <c r="K342" s="132"/>
      <c r="L342" s="132"/>
    </row>
    <row r="343" spans="1:12" ht="15.75" thickBot="1" x14ac:dyDescent="0.3">
      <c r="A343" s="132"/>
      <c r="B343" s="132"/>
      <c r="C343" s="132"/>
      <c r="D343" s="132"/>
      <c r="E343" s="132"/>
      <c r="F343" s="132"/>
      <c r="G343" s="132"/>
      <c r="H343" s="132"/>
      <c r="I343" s="132"/>
      <c r="J343" s="132"/>
      <c r="K343" s="132"/>
      <c r="L343" s="132"/>
    </row>
    <row r="344" spans="1:12" ht="15.75" thickBot="1" x14ac:dyDescent="0.3">
      <c r="A344" s="132"/>
      <c r="B344" s="132"/>
      <c r="C344" s="132"/>
      <c r="D344" s="132"/>
      <c r="E344" s="132"/>
      <c r="F344" s="132"/>
      <c r="G344" s="132"/>
      <c r="H344" s="132"/>
      <c r="I344" s="132"/>
      <c r="J344" s="132"/>
      <c r="K344" s="132"/>
      <c r="L344" s="132"/>
    </row>
    <row r="345" spans="1:12" ht="15.75" thickBot="1" x14ac:dyDescent="0.3">
      <c r="A345" s="132"/>
      <c r="B345" s="132"/>
      <c r="C345" s="132"/>
      <c r="D345" s="132"/>
      <c r="E345" s="132"/>
      <c r="F345" s="132"/>
      <c r="G345" s="132"/>
      <c r="H345" s="132"/>
      <c r="I345" s="132"/>
      <c r="J345" s="132"/>
      <c r="K345" s="132"/>
      <c r="L345" s="132"/>
    </row>
    <row r="346" spans="1:12" ht="15.75" thickBot="1" x14ac:dyDescent="0.3">
      <c r="A346" s="132"/>
      <c r="B346" s="132"/>
      <c r="C346" s="132"/>
      <c r="D346" s="132"/>
      <c r="E346" s="132"/>
      <c r="F346" s="132"/>
      <c r="G346" s="132"/>
      <c r="H346" s="132"/>
      <c r="I346" s="132"/>
      <c r="J346" s="132"/>
      <c r="K346" s="132"/>
      <c r="L346" s="132"/>
    </row>
    <row r="347" spans="1:12" ht="15.75" thickBot="1" x14ac:dyDescent="0.3">
      <c r="A347" s="132"/>
      <c r="B347" s="132"/>
      <c r="C347" s="132"/>
      <c r="D347" s="132"/>
      <c r="E347" s="132"/>
      <c r="F347" s="132"/>
      <c r="G347" s="132"/>
      <c r="H347" s="132"/>
      <c r="I347" s="132"/>
      <c r="J347" s="132"/>
      <c r="K347" s="132"/>
      <c r="L347" s="132"/>
    </row>
    <row r="348" spans="1:12" ht="15.75" thickBot="1" x14ac:dyDescent="0.3">
      <c r="A348" s="132"/>
      <c r="B348" s="132"/>
      <c r="C348" s="132"/>
      <c r="D348" s="132"/>
      <c r="E348" s="132"/>
      <c r="F348" s="132"/>
      <c r="G348" s="132"/>
      <c r="H348" s="132"/>
      <c r="I348" s="132"/>
      <c r="J348" s="132"/>
      <c r="K348" s="132"/>
      <c r="L348" s="132"/>
    </row>
    <row r="349" spans="1:12" ht="15.75" thickBot="1" x14ac:dyDescent="0.3">
      <c r="A349" s="132"/>
      <c r="B349" s="132"/>
      <c r="C349" s="132"/>
      <c r="D349" s="132"/>
      <c r="E349" s="132"/>
      <c r="F349" s="132"/>
      <c r="G349" s="132"/>
      <c r="H349" s="132"/>
      <c r="I349" s="132"/>
      <c r="J349" s="132"/>
      <c r="K349" s="132"/>
      <c r="L349" s="132"/>
    </row>
    <row r="350" spans="1:12" ht="15.75" thickBot="1" x14ac:dyDescent="0.3">
      <c r="A350" s="132"/>
      <c r="B350" s="132"/>
      <c r="C350" s="132"/>
      <c r="D350" s="132"/>
      <c r="E350" s="132"/>
      <c r="F350" s="132"/>
      <c r="G350" s="132"/>
      <c r="H350" s="132"/>
      <c r="I350" s="132"/>
      <c r="J350" s="132"/>
      <c r="K350" s="132"/>
      <c r="L350" s="132"/>
    </row>
    <row r="351" spans="1:12" ht="15.75" thickBot="1" x14ac:dyDescent="0.3">
      <c r="A351" s="132"/>
      <c r="B351" s="132"/>
      <c r="C351" s="132"/>
      <c r="D351" s="132"/>
      <c r="E351" s="132"/>
      <c r="F351" s="132"/>
      <c r="G351" s="132"/>
      <c r="H351" s="132"/>
      <c r="I351" s="132"/>
      <c r="J351" s="132"/>
      <c r="K351" s="132"/>
      <c r="L351" s="132"/>
    </row>
    <row r="352" spans="1:12" ht="15.75" thickBot="1" x14ac:dyDescent="0.3">
      <c r="A352" s="132"/>
      <c r="B352" s="132"/>
      <c r="C352" s="132"/>
      <c r="D352" s="132"/>
      <c r="E352" s="132"/>
      <c r="F352" s="132"/>
      <c r="G352" s="132"/>
      <c r="H352" s="132"/>
      <c r="I352" s="132"/>
      <c r="J352" s="132"/>
      <c r="K352" s="132"/>
      <c r="L352" s="132"/>
    </row>
    <row r="353" spans="1:12" ht="15.75" thickBot="1" x14ac:dyDescent="0.3">
      <c r="A353" s="132"/>
      <c r="B353" s="132"/>
      <c r="C353" s="132"/>
      <c r="D353" s="132"/>
      <c r="E353" s="132"/>
      <c r="F353" s="132"/>
      <c r="G353" s="132"/>
      <c r="H353" s="132"/>
      <c r="I353" s="132"/>
      <c r="J353" s="132"/>
      <c r="K353" s="132"/>
      <c r="L353" s="132"/>
    </row>
    <row r="354" spans="1:12" ht="15.75" thickBot="1" x14ac:dyDescent="0.3">
      <c r="A354" s="132"/>
      <c r="B354" s="132"/>
      <c r="C354" s="132"/>
      <c r="D354" s="132"/>
      <c r="E354" s="132"/>
      <c r="F354" s="132"/>
      <c r="G354" s="132"/>
      <c r="H354" s="132"/>
      <c r="I354" s="132"/>
      <c r="J354" s="132"/>
      <c r="K354" s="132"/>
      <c r="L354" s="132"/>
    </row>
    <row r="355" spans="1:12" ht="15.75" thickBot="1" x14ac:dyDescent="0.3">
      <c r="A355" s="132"/>
      <c r="B355" s="132"/>
      <c r="C355" s="132"/>
      <c r="D355" s="132"/>
      <c r="E355" s="132"/>
      <c r="F355" s="132"/>
      <c r="G355" s="132"/>
      <c r="H355" s="132"/>
      <c r="I355" s="132"/>
      <c r="J355" s="132"/>
      <c r="K355" s="132"/>
      <c r="L355" s="132"/>
    </row>
    <row r="356" spans="1:12" ht="15.75" thickBot="1" x14ac:dyDescent="0.3">
      <c r="A356" s="132"/>
      <c r="B356" s="132"/>
      <c r="C356" s="132"/>
      <c r="D356" s="132"/>
      <c r="E356" s="132"/>
      <c r="F356" s="132"/>
      <c r="G356" s="132"/>
      <c r="H356" s="132"/>
      <c r="I356" s="132"/>
      <c r="J356" s="132"/>
      <c r="K356" s="132"/>
      <c r="L356" s="132"/>
    </row>
    <row r="357" spans="1:12" ht="15.75" thickBot="1" x14ac:dyDescent="0.3">
      <c r="A357" s="132"/>
      <c r="B357" s="132"/>
      <c r="C357" s="132"/>
      <c r="D357" s="132"/>
      <c r="E357" s="132"/>
      <c r="F357" s="132"/>
      <c r="G357" s="132"/>
      <c r="H357" s="132"/>
      <c r="I357" s="132"/>
      <c r="J357" s="132"/>
      <c r="K357" s="132"/>
      <c r="L357" s="132"/>
    </row>
    <row r="358" spans="1:12" ht="15.75" thickBot="1" x14ac:dyDescent="0.3">
      <c r="A358" s="132"/>
      <c r="B358" s="132"/>
      <c r="C358" s="132"/>
      <c r="D358" s="132"/>
      <c r="E358" s="132"/>
      <c r="F358" s="132"/>
      <c r="G358" s="132"/>
      <c r="H358" s="132"/>
      <c r="I358" s="132"/>
      <c r="J358" s="132"/>
      <c r="K358" s="132"/>
      <c r="L358" s="132"/>
    </row>
    <row r="359" spans="1:12" ht="15.75" thickBot="1" x14ac:dyDescent="0.3">
      <c r="A359" s="132"/>
      <c r="B359" s="132"/>
      <c r="C359" s="132"/>
      <c r="D359" s="132"/>
      <c r="E359" s="132"/>
      <c r="F359" s="132"/>
      <c r="G359" s="132"/>
      <c r="H359" s="132"/>
      <c r="I359" s="132"/>
      <c r="J359" s="132"/>
      <c r="K359" s="132"/>
      <c r="L359" s="132"/>
    </row>
    <row r="360" spans="1:12" ht="15.75" thickBot="1" x14ac:dyDescent="0.3">
      <c r="A360" s="132"/>
      <c r="B360" s="132"/>
      <c r="C360" s="132"/>
      <c r="D360" s="132"/>
      <c r="E360" s="132"/>
      <c r="F360" s="132"/>
      <c r="G360" s="132"/>
      <c r="H360" s="132"/>
      <c r="I360" s="132"/>
      <c r="J360" s="132"/>
      <c r="K360" s="132"/>
      <c r="L360" s="132"/>
    </row>
    <row r="361" spans="1:12" ht="15.75" thickBot="1" x14ac:dyDescent="0.3">
      <c r="A361" s="132"/>
      <c r="B361" s="132"/>
      <c r="C361" s="132"/>
      <c r="D361" s="132"/>
      <c r="E361" s="132"/>
      <c r="F361" s="132"/>
      <c r="G361" s="132"/>
      <c r="H361" s="132"/>
      <c r="I361" s="132"/>
      <c r="J361" s="132"/>
      <c r="K361" s="132"/>
      <c r="L361" s="132"/>
    </row>
    <row r="362" spans="1:12" ht="15.75" thickBot="1" x14ac:dyDescent="0.3">
      <c r="A362" s="132"/>
      <c r="B362" s="132"/>
      <c r="C362" s="132"/>
      <c r="D362" s="132"/>
      <c r="E362" s="132"/>
      <c r="F362" s="132"/>
      <c r="G362" s="132"/>
      <c r="H362" s="132"/>
      <c r="I362" s="132"/>
      <c r="J362" s="132"/>
      <c r="K362" s="132"/>
      <c r="L362" s="132"/>
    </row>
    <row r="363" spans="1:12" ht="15.75" thickBot="1" x14ac:dyDescent="0.3">
      <c r="A363" s="132"/>
      <c r="B363" s="132"/>
      <c r="C363" s="132"/>
      <c r="D363" s="132"/>
      <c r="E363" s="132"/>
      <c r="F363" s="132"/>
      <c r="G363" s="132"/>
      <c r="H363" s="132"/>
      <c r="I363" s="132"/>
      <c r="J363" s="132"/>
      <c r="K363" s="132"/>
      <c r="L363" s="132"/>
    </row>
    <row r="364" spans="1:12" ht="15.75" thickBot="1" x14ac:dyDescent="0.3">
      <c r="A364" s="132"/>
      <c r="B364" s="132"/>
      <c r="C364" s="132"/>
      <c r="D364" s="132"/>
      <c r="E364" s="132"/>
      <c r="F364" s="132"/>
      <c r="G364" s="132"/>
      <c r="H364" s="132"/>
      <c r="I364" s="132"/>
      <c r="J364" s="132"/>
      <c r="K364" s="132"/>
      <c r="L364" s="132"/>
    </row>
    <row r="365" spans="1:12" ht="15.75" thickBot="1" x14ac:dyDescent="0.3">
      <c r="A365" s="132"/>
      <c r="B365" s="132"/>
      <c r="C365" s="132"/>
      <c r="D365" s="132"/>
      <c r="E365" s="132"/>
      <c r="F365" s="132"/>
      <c r="G365" s="132"/>
      <c r="H365" s="132"/>
      <c r="I365" s="132"/>
      <c r="J365" s="132"/>
      <c r="K365" s="132"/>
      <c r="L365" s="132"/>
    </row>
    <row r="366" spans="1:12" ht="15.75" thickBot="1" x14ac:dyDescent="0.3">
      <c r="A366" s="132"/>
      <c r="B366" s="132"/>
      <c r="C366" s="132"/>
      <c r="D366" s="132"/>
      <c r="E366" s="132"/>
      <c r="F366" s="132"/>
      <c r="G366" s="132"/>
      <c r="H366" s="132"/>
      <c r="I366" s="132"/>
      <c r="J366" s="132"/>
      <c r="K366" s="132"/>
      <c r="L366" s="132"/>
    </row>
    <row r="367" spans="1:12" ht="15.75" thickBot="1" x14ac:dyDescent="0.3">
      <c r="A367" s="132"/>
      <c r="B367" s="132"/>
      <c r="C367" s="132"/>
      <c r="D367" s="132"/>
      <c r="E367" s="132"/>
      <c r="F367" s="132"/>
      <c r="G367" s="132"/>
      <c r="H367" s="132"/>
      <c r="I367" s="132"/>
      <c r="J367" s="132"/>
      <c r="K367" s="132"/>
      <c r="L367" s="132"/>
    </row>
    <row r="368" spans="1:12" ht="15.75" thickBot="1" x14ac:dyDescent="0.3">
      <c r="A368" s="132"/>
      <c r="B368" s="132"/>
      <c r="C368" s="132"/>
      <c r="D368" s="132"/>
      <c r="E368" s="132"/>
      <c r="F368" s="132"/>
      <c r="G368" s="132"/>
      <c r="H368" s="132"/>
      <c r="I368" s="132"/>
      <c r="J368" s="132"/>
      <c r="K368" s="132"/>
      <c r="L368" s="132"/>
    </row>
    <row r="369" spans="1:12" ht="15.75" thickBot="1" x14ac:dyDescent="0.3">
      <c r="A369" s="132"/>
      <c r="B369" s="132"/>
      <c r="C369" s="132"/>
      <c r="D369" s="132"/>
      <c r="E369" s="132"/>
      <c r="F369" s="132"/>
      <c r="G369" s="132"/>
      <c r="H369" s="132"/>
      <c r="I369" s="132"/>
      <c r="J369" s="132"/>
      <c r="K369" s="132"/>
      <c r="L369" s="132"/>
    </row>
    <row r="370" spans="1:12" ht="15.75" thickBot="1" x14ac:dyDescent="0.3">
      <c r="A370" s="132"/>
      <c r="B370" s="132"/>
      <c r="C370" s="132"/>
      <c r="D370" s="132"/>
      <c r="E370" s="132"/>
      <c r="F370" s="132"/>
      <c r="G370" s="132"/>
      <c r="H370" s="132"/>
      <c r="I370" s="132"/>
      <c r="J370" s="132"/>
      <c r="K370" s="132"/>
      <c r="L370" s="132"/>
    </row>
    <row r="371" spans="1:12" ht="15.75" thickBot="1" x14ac:dyDescent="0.3">
      <c r="A371" s="132"/>
      <c r="B371" s="132"/>
      <c r="C371" s="132"/>
      <c r="D371" s="132"/>
      <c r="E371" s="132"/>
      <c r="F371" s="132"/>
      <c r="G371" s="132"/>
      <c r="H371" s="132"/>
      <c r="I371" s="132"/>
      <c r="J371" s="132"/>
      <c r="K371" s="132"/>
      <c r="L371" s="132"/>
    </row>
    <row r="372" spans="1:12" ht="15.75" thickBot="1" x14ac:dyDescent="0.3">
      <c r="A372" s="132"/>
      <c r="B372" s="132"/>
      <c r="C372" s="132"/>
      <c r="D372" s="132"/>
      <c r="E372" s="132"/>
      <c r="F372" s="132"/>
      <c r="G372" s="132"/>
      <c r="H372" s="132"/>
      <c r="I372" s="132"/>
      <c r="J372" s="132"/>
      <c r="K372" s="132"/>
      <c r="L372" s="132"/>
    </row>
    <row r="373" spans="1:12" ht="15.75" thickBot="1" x14ac:dyDescent="0.3">
      <c r="A373" s="132"/>
      <c r="B373" s="132"/>
      <c r="C373" s="132"/>
      <c r="D373" s="132"/>
      <c r="E373" s="132"/>
      <c r="F373" s="132"/>
      <c r="G373" s="132"/>
      <c r="H373" s="132"/>
      <c r="I373" s="132"/>
      <c r="J373" s="132"/>
      <c r="K373" s="132"/>
      <c r="L373" s="132"/>
    </row>
    <row r="374" spans="1:12" ht="15.75" thickBot="1" x14ac:dyDescent="0.3">
      <c r="A374" s="132"/>
      <c r="B374" s="132"/>
      <c r="C374" s="132"/>
      <c r="D374" s="132"/>
      <c r="E374" s="132"/>
      <c r="F374" s="132"/>
      <c r="G374" s="132"/>
      <c r="H374" s="132"/>
      <c r="I374" s="132"/>
      <c r="J374" s="132"/>
      <c r="K374" s="132"/>
      <c r="L374" s="132"/>
    </row>
    <row r="375" spans="1:12" ht="15.75" thickBot="1" x14ac:dyDescent="0.3">
      <c r="A375" s="132"/>
      <c r="B375" s="132"/>
      <c r="C375" s="132"/>
      <c r="D375" s="132"/>
      <c r="E375" s="132"/>
      <c r="F375" s="132"/>
      <c r="G375" s="132"/>
      <c r="H375" s="132"/>
      <c r="I375" s="132"/>
      <c r="J375" s="132"/>
      <c r="K375" s="132"/>
      <c r="L375" s="132"/>
    </row>
    <row r="376" spans="1:12" ht="15.75" thickBot="1" x14ac:dyDescent="0.3">
      <c r="A376" s="132"/>
      <c r="B376" s="132"/>
      <c r="C376" s="132"/>
      <c r="D376" s="132"/>
      <c r="E376" s="132"/>
      <c r="F376" s="132"/>
      <c r="G376" s="132"/>
      <c r="H376" s="132"/>
      <c r="I376" s="132"/>
      <c r="J376" s="132"/>
      <c r="K376" s="132"/>
      <c r="L376" s="132"/>
    </row>
    <row r="377" spans="1:12" ht="15.75" thickBot="1" x14ac:dyDescent="0.3">
      <c r="A377" s="132"/>
      <c r="B377" s="132"/>
      <c r="C377" s="132"/>
      <c r="D377" s="132"/>
      <c r="E377" s="132"/>
      <c r="F377" s="132"/>
      <c r="G377" s="132"/>
      <c r="H377" s="132"/>
      <c r="I377" s="132"/>
      <c r="J377" s="132"/>
      <c r="K377" s="132"/>
      <c r="L377" s="132"/>
    </row>
    <row r="378" spans="1:12" ht="15.75" thickBot="1" x14ac:dyDescent="0.3">
      <c r="A378" s="132"/>
      <c r="B378" s="132"/>
      <c r="C378" s="132"/>
      <c r="D378" s="132"/>
      <c r="E378" s="132"/>
      <c r="F378" s="132"/>
      <c r="G378" s="132"/>
      <c r="H378" s="132"/>
      <c r="I378" s="132"/>
      <c r="J378" s="132"/>
      <c r="K378" s="132"/>
      <c r="L378" s="132"/>
    </row>
    <row r="379" spans="1:12" ht="15.75" thickBot="1" x14ac:dyDescent="0.3">
      <c r="A379" s="132"/>
      <c r="B379" s="132"/>
      <c r="C379" s="132"/>
      <c r="D379" s="132"/>
      <c r="E379" s="132"/>
      <c r="F379" s="132"/>
      <c r="G379" s="132"/>
      <c r="H379" s="132"/>
      <c r="I379" s="132"/>
      <c r="J379" s="132"/>
      <c r="K379" s="132"/>
      <c r="L379" s="132"/>
    </row>
    <row r="380" spans="1:12" ht="15.75" thickBot="1" x14ac:dyDescent="0.3">
      <c r="A380" s="132"/>
      <c r="B380" s="132"/>
      <c r="C380" s="132"/>
      <c r="D380" s="132"/>
      <c r="E380" s="132"/>
      <c r="F380" s="132"/>
      <c r="G380" s="132"/>
      <c r="H380" s="132"/>
      <c r="I380" s="132"/>
      <c r="J380" s="132"/>
      <c r="K380" s="132"/>
      <c r="L380" s="132"/>
    </row>
    <row r="381" spans="1:12" ht="15.75" thickBot="1" x14ac:dyDescent="0.3">
      <c r="A381" s="132"/>
      <c r="B381" s="132"/>
      <c r="C381" s="132"/>
      <c r="D381" s="132"/>
      <c r="E381" s="132"/>
      <c r="F381" s="132"/>
      <c r="G381" s="132"/>
      <c r="H381" s="132"/>
      <c r="I381" s="132"/>
      <c r="J381" s="132"/>
      <c r="K381" s="132"/>
      <c r="L381" s="132"/>
    </row>
    <row r="382" spans="1:12" ht="15.75" thickBot="1" x14ac:dyDescent="0.3">
      <c r="A382" s="132"/>
      <c r="B382" s="132"/>
      <c r="C382" s="132"/>
      <c r="D382" s="132"/>
      <c r="E382" s="132"/>
      <c r="F382" s="132"/>
      <c r="G382" s="132"/>
      <c r="H382" s="132"/>
      <c r="I382" s="132"/>
      <c r="J382" s="132"/>
      <c r="K382" s="132"/>
      <c r="L382" s="132"/>
    </row>
    <row r="383" spans="1:12" ht="15.75" thickBot="1" x14ac:dyDescent="0.3">
      <c r="A383" s="132"/>
      <c r="B383" s="132"/>
      <c r="C383" s="132"/>
      <c r="D383" s="132"/>
      <c r="E383" s="132"/>
      <c r="F383" s="132"/>
      <c r="G383" s="132"/>
      <c r="H383" s="132"/>
      <c r="I383" s="132"/>
      <c r="J383" s="132"/>
      <c r="K383" s="132"/>
      <c r="L383" s="132"/>
    </row>
    <row r="384" spans="1:12" ht="15.75" thickBot="1" x14ac:dyDescent="0.3">
      <c r="A384" s="132"/>
      <c r="B384" s="132"/>
      <c r="C384" s="132"/>
      <c r="D384" s="132"/>
      <c r="E384" s="132"/>
      <c r="F384" s="132"/>
      <c r="G384" s="132"/>
      <c r="H384" s="132"/>
      <c r="I384" s="132"/>
      <c r="J384" s="132"/>
      <c r="K384" s="132"/>
      <c r="L384" s="132"/>
    </row>
    <row r="385" spans="1:12" ht="15.75" thickBot="1" x14ac:dyDescent="0.3">
      <c r="A385" s="132"/>
      <c r="B385" s="132"/>
      <c r="C385" s="132"/>
      <c r="D385" s="132"/>
      <c r="E385" s="132"/>
      <c r="F385" s="132"/>
      <c r="G385" s="132"/>
      <c r="H385" s="132"/>
      <c r="I385" s="132"/>
      <c r="J385" s="132"/>
      <c r="K385" s="132"/>
      <c r="L385" s="132"/>
    </row>
    <row r="386" spans="1:12" ht="15.75" thickBot="1" x14ac:dyDescent="0.3">
      <c r="A386" s="132"/>
      <c r="B386" s="132"/>
      <c r="C386" s="132"/>
      <c r="D386" s="132"/>
      <c r="E386" s="132"/>
      <c r="F386" s="132"/>
      <c r="G386" s="132"/>
      <c r="H386" s="132"/>
      <c r="I386" s="132"/>
      <c r="J386" s="132"/>
      <c r="K386" s="132"/>
      <c r="L386" s="132"/>
    </row>
    <row r="387" spans="1:12" ht="15.75" thickBot="1" x14ac:dyDescent="0.3">
      <c r="A387" s="132"/>
      <c r="B387" s="132"/>
      <c r="C387" s="132"/>
      <c r="D387" s="132"/>
      <c r="E387" s="132"/>
      <c r="F387" s="132"/>
      <c r="G387" s="132"/>
      <c r="H387" s="132"/>
      <c r="I387" s="132"/>
      <c r="J387" s="132"/>
      <c r="K387" s="132"/>
      <c r="L387" s="132"/>
    </row>
    <row r="388" spans="1:12" ht="15.75" thickBot="1" x14ac:dyDescent="0.3">
      <c r="A388" s="132"/>
      <c r="B388" s="132"/>
      <c r="C388" s="132"/>
      <c r="D388" s="132"/>
      <c r="E388" s="132"/>
      <c r="F388" s="132"/>
      <c r="G388" s="132"/>
      <c r="H388" s="132"/>
      <c r="I388" s="132"/>
      <c r="J388" s="132"/>
      <c r="K388" s="132"/>
      <c r="L388" s="132"/>
    </row>
    <row r="389" spans="1:12" ht="15.75" thickBot="1" x14ac:dyDescent="0.3">
      <c r="A389" s="132"/>
      <c r="B389" s="132"/>
      <c r="C389" s="132"/>
      <c r="D389" s="132"/>
      <c r="E389" s="132"/>
      <c r="F389" s="132"/>
      <c r="G389" s="132"/>
      <c r="H389" s="132"/>
      <c r="I389" s="132"/>
      <c r="J389" s="132"/>
      <c r="K389" s="132"/>
      <c r="L389" s="132"/>
    </row>
    <row r="390" spans="1:12" ht="15.75" thickBot="1" x14ac:dyDescent="0.3">
      <c r="A390" s="132"/>
      <c r="B390" s="132"/>
      <c r="C390" s="132"/>
      <c r="D390" s="132"/>
      <c r="E390" s="132"/>
      <c r="F390" s="132"/>
      <c r="G390" s="132"/>
      <c r="H390" s="132"/>
      <c r="I390" s="132"/>
      <c r="J390" s="132"/>
      <c r="K390" s="132"/>
      <c r="L390" s="132"/>
    </row>
    <row r="391" spans="1:12" ht="15.75" thickBot="1" x14ac:dyDescent="0.3">
      <c r="A391" s="132"/>
      <c r="B391" s="132"/>
      <c r="C391" s="132"/>
      <c r="D391" s="132"/>
      <c r="E391" s="132"/>
      <c r="F391" s="132"/>
      <c r="G391" s="132"/>
      <c r="H391" s="132"/>
      <c r="I391" s="132"/>
      <c r="J391" s="132"/>
      <c r="K391" s="132"/>
      <c r="L391" s="132"/>
    </row>
    <row r="392" spans="1:12" ht="15.75" thickBot="1" x14ac:dyDescent="0.3">
      <c r="A392" s="132"/>
      <c r="B392" s="132"/>
      <c r="C392" s="132"/>
      <c r="D392" s="132"/>
      <c r="E392" s="132"/>
      <c r="F392" s="132"/>
      <c r="G392" s="132"/>
      <c r="H392" s="132"/>
      <c r="I392" s="132"/>
      <c r="J392" s="132"/>
      <c r="K392" s="132"/>
      <c r="L392" s="132"/>
    </row>
    <row r="393" spans="1:12" ht="15.75" thickBot="1" x14ac:dyDescent="0.3">
      <c r="A393" s="132"/>
      <c r="B393" s="132"/>
      <c r="C393" s="132"/>
      <c r="D393" s="132"/>
      <c r="E393" s="132"/>
      <c r="F393" s="132"/>
      <c r="G393" s="132"/>
      <c r="H393" s="132"/>
      <c r="I393" s="132"/>
      <c r="J393" s="132"/>
      <c r="K393" s="132"/>
      <c r="L393" s="132"/>
    </row>
    <row r="394" spans="1:12" ht="15.75" thickBot="1" x14ac:dyDescent="0.3">
      <c r="A394" s="132"/>
      <c r="B394" s="132"/>
      <c r="C394" s="132"/>
      <c r="D394" s="132"/>
      <c r="E394" s="132"/>
      <c r="F394" s="132"/>
      <c r="G394" s="132"/>
      <c r="H394" s="132"/>
      <c r="I394" s="132"/>
      <c r="J394" s="132"/>
      <c r="K394" s="132"/>
      <c r="L394" s="132"/>
    </row>
    <row r="395" spans="1:12" ht="15.75" thickBot="1" x14ac:dyDescent="0.3">
      <c r="A395" s="132"/>
      <c r="B395" s="132"/>
      <c r="C395" s="132"/>
      <c r="D395" s="132"/>
      <c r="E395" s="132"/>
      <c r="F395" s="132"/>
      <c r="G395" s="132"/>
      <c r="H395" s="132"/>
      <c r="I395" s="132"/>
      <c r="J395" s="132"/>
      <c r="K395" s="132"/>
      <c r="L395" s="132"/>
    </row>
    <row r="396" spans="1:12" ht="15.75" thickBot="1" x14ac:dyDescent="0.3">
      <c r="A396" s="132"/>
      <c r="B396" s="132"/>
      <c r="C396" s="132"/>
      <c r="D396" s="132"/>
      <c r="E396" s="132"/>
      <c r="F396" s="132"/>
      <c r="G396" s="132"/>
      <c r="H396" s="132"/>
      <c r="I396" s="132"/>
      <c r="J396" s="132"/>
      <c r="K396" s="132"/>
      <c r="L396" s="132"/>
    </row>
    <row r="397" spans="1:12" ht="15.75" thickBot="1" x14ac:dyDescent="0.3">
      <c r="A397" s="132"/>
      <c r="B397" s="132"/>
      <c r="C397" s="132"/>
      <c r="D397" s="132"/>
      <c r="E397" s="132"/>
      <c r="F397" s="132"/>
      <c r="G397" s="132"/>
      <c r="H397" s="132"/>
      <c r="I397" s="132"/>
      <c r="J397" s="132"/>
      <c r="K397" s="132"/>
      <c r="L397" s="132"/>
    </row>
    <row r="398" spans="1:12" ht="15.75" thickBot="1" x14ac:dyDescent="0.3">
      <c r="A398" s="132"/>
      <c r="B398" s="132"/>
      <c r="C398" s="132"/>
      <c r="D398" s="132"/>
      <c r="E398" s="132"/>
      <c r="F398" s="132"/>
      <c r="G398" s="132"/>
      <c r="H398" s="132"/>
      <c r="I398" s="132"/>
      <c r="J398" s="132"/>
      <c r="K398" s="132"/>
      <c r="L398" s="132"/>
    </row>
    <row r="399" spans="1:12" ht="15.75" thickBot="1" x14ac:dyDescent="0.3">
      <c r="A399" s="132"/>
      <c r="B399" s="132"/>
      <c r="C399" s="132"/>
      <c r="D399" s="132"/>
      <c r="E399" s="132"/>
      <c r="F399" s="132"/>
      <c r="G399" s="132"/>
      <c r="H399" s="132"/>
      <c r="I399" s="132"/>
      <c r="J399" s="132"/>
      <c r="K399" s="132"/>
      <c r="L399" s="132"/>
    </row>
    <row r="400" spans="1:12" ht="15.75" thickBot="1" x14ac:dyDescent="0.3">
      <c r="A400" s="132"/>
      <c r="B400" s="132"/>
      <c r="C400" s="132"/>
      <c r="D400" s="132"/>
      <c r="E400" s="132"/>
      <c r="F400" s="132"/>
      <c r="G400" s="132"/>
      <c r="H400" s="132"/>
      <c r="I400" s="132"/>
      <c r="J400" s="132"/>
      <c r="K400" s="132"/>
      <c r="L400" s="132"/>
    </row>
    <row r="401" spans="1:12" ht="15.75" thickBot="1" x14ac:dyDescent="0.3">
      <c r="A401" s="132"/>
      <c r="B401" s="132"/>
      <c r="C401" s="132"/>
      <c r="D401" s="132"/>
      <c r="E401" s="132"/>
      <c r="F401" s="132"/>
      <c r="G401" s="132"/>
      <c r="H401" s="132"/>
      <c r="I401" s="132"/>
      <c r="J401" s="132"/>
      <c r="K401" s="132"/>
      <c r="L401" s="132"/>
    </row>
    <row r="402" spans="1:12" ht="15.75" thickBot="1" x14ac:dyDescent="0.3">
      <c r="A402" s="132"/>
      <c r="B402" s="132"/>
      <c r="C402" s="132"/>
      <c r="D402" s="132"/>
      <c r="E402" s="132"/>
      <c r="F402" s="132"/>
      <c r="G402" s="132"/>
      <c r="H402" s="132"/>
      <c r="I402" s="132"/>
      <c r="J402" s="132"/>
      <c r="K402" s="132"/>
      <c r="L402" s="132"/>
    </row>
    <row r="403" spans="1:12" ht="15.75" thickBot="1" x14ac:dyDescent="0.3">
      <c r="A403" s="132"/>
      <c r="B403" s="132"/>
      <c r="C403" s="132"/>
      <c r="D403" s="132"/>
      <c r="E403" s="132"/>
      <c r="F403" s="132"/>
      <c r="G403" s="132"/>
      <c r="H403" s="132"/>
      <c r="I403" s="132"/>
      <c r="J403" s="132"/>
      <c r="K403" s="132"/>
      <c r="L403" s="132"/>
    </row>
    <row r="404" spans="1:12" ht="15.75" thickBot="1" x14ac:dyDescent="0.3">
      <c r="A404" s="132"/>
      <c r="B404" s="132"/>
      <c r="C404" s="132"/>
      <c r="D404" s="132"/>
      <c r="E404" s="132"/>
      <c r="F404" s="132"/>
      <c r="G404" s="132"/>
      <c r="H404" s="132"/>
      <c r="I404" s="132"/>
      <c r="J404" s="132"/>
      <c r="K404" s="132"/>
      <c r="L404" s="132"/>
    </row>
    <row r="405" spans="1:12" ht="15.75" thickBot="1" x14ac:dyDescent="0.3">
      <c r="A405" s="132"/>
      <c r="B405" s="132"/>
      <c r="C405" s="132"/>
      <c r="D405" s="132"/>
      <c r="E405" s="132"/>
      <c r="F405" s="132"/>
      <c r="G405" s="132"/>
      <c r="H405" s="132"/>
      <c r="I405" s="132"/>
      <c r="J405" s="132"/>
      <c r="K405" s="132"/>
      <c r="L405" s="132"/>
    </row>
    <row r="406" spans="1:12" ht="15.75" thickBot="1" x14ac:dyDescent="0.3">
      <c r="A406" s="132"/>
      <c r="B406" s="132"/>
      <c r="C406" s="132"/>
      <c r="D406" s="132"/>
      <c r="E406" s="132"/>
      <c r="F406" s="132"/>
      <c r="G406" s="132"/>
      <c r="H406" s="132"/>
      <c r="I406" s="132"/>
      <c r="J406" s="132"/>
      <c r="K406" s="132"/>
      <c r="L406" s="132"/>
    </row>
    <row r="407" spans="1:12" ht="15.75" thickBot="1" x14ac:dyDescent="0.3">
      <c r="A407" s="132"/>
      <c r="B407" s="132"/>
      <c r="C407" s="132"/>
      <c r="D407" s="132"/>
      <c r="E407" s="132"/>
      <c r="F407" s="132"/>
      <c r="G407" s="132"/>
      <c r="H407" s="132"/>
      <c r="I407" s="132"/>
      <c r="J407" s="132"/>
      <c r="K407" s="132"/>
      <c r="L407" s="132"/>
    </row>
    <row r="408" spans="1:12" ht="15.75" thickBot="1" x14ac:dyDescent="0.3">
      <c r="A408" s="132"/>
      <c r="B408" s="132"/>
      <c r="C408" s="132"/>
      <c r="D408" s="132"/>
      <c r="E408" s="132"/>
      <c r="F408" s="132"/>
      <c r="G408" s="132"/>
      <c r="H408" s="132"/>
      <c r="I408" s="132"/>
      <c r="J408" s="132"/>
      <c r="K408" s="132"/>
      <c r="L408" s="132"/>
    </row>
    <row r="409" spans="1:12" ht="15.75" thickBot="1" x14ac:dyDescent="0.3">
      <c r="A409" s="132"/>
      <c r="B409" s="132"/>
      <c r="C409" s="132"/>
      <c r="D409" s="132"/>
      <c r="E409" s="132"/>
      <c r="F409" s="132"/>
      <c r="G409" s="132"/>
      <c r="H409" s="132"/>
      <c r="I409" s="132"/>
      <c r="J409" s="132"/>
      <c r="K409" s="132"/>
      <c r="L409" s="132"/>
    </row>
    <row r="410" spans="1:12" ht="15.75" thickBot="1" x14ac:dyDescent="0.3">
      <c r="A410" s="132"/>
      <c r="B410" s="132"/>
      <c r="C410" s="132"/>
      <c r="D410" s="132"/>
      <c r="E410" s="132"/>
      <c r="F410" s="132"/>
      <c r="G410" s="132"/>
      <c r="H410" s="132"/>
      <c r="I410" s="132"/>
      <c r="J410" s="132"/>
      <c r="K410" s="132"/>
      <c r="L410" s="132"/>
    </row>
    <row r="411" spans="1:12" ht="15.75" thickBot="1" x14ac:dyDescent="0.3">
      <c r="A411" s="132"/>
      <c r="B411" s="132"/>
      <c r="C411" s="132"/>
      <c r="D411" s="132"/>
      <c r="E411" s="132"/>
      <c r="F411" s="132"/>
      <c r="G411" s="132"/>
      <c r="H411" s="132"/>
      <c r="I411" s="132"/>
      <c r="J411" s="132"/>
      <c r="K411" s="132"/>
      <c r="L411" s="132"/>
    </row>
    <row r="412" spans="1:12" ht="15.75" thickBot="1" x14ac:dyDescent="0.3">
      <c r="A412" s="132"/>
      <c r="B412" s="132"/>
      <c r="C412" s="132"/>
      <c r="D412" s="132"/>
      <c r="E412" s="132"/>
      <c r="F412" s="132"/>
      <c r="G412" s="132"/>
      <c r="H412" s="132"/>
      <c r="I412" s="132"/>
      <c r="J412" s="132"/>
      <c r="K412" s="132"/>
      <c r="L412" s="132"/>
    </row>
    <row r="413" spans="1:12" ht="15.75" thickBot="1" x14ac:dyDescent="0.3">
      <c r="A413" s="132"/>
      <c r="B413" s="132"/>
      <c r="C413" s="132"/>
      <c r="D413" s="132"/>
      <c r="E413" s="132"/>
      <c r="F413" s="132"/>
      <c r="G413" s="132"/>
      <c r="H413" s="132"/>
      <c r="I413" s="132"/>
      <c r="J413" s="132"/>
      <c r="K413" s="132"/>
      <c r="L413" s="132"/>
    </row>
    <row r="414" spans="1:12" ht="15.75" thickBot="1" x14ac:dyDescent="0.3">
      <c r="A414" s="132"/>
      <c r="B414" s="132"/>
      <c r="C414" s="132"/>
      <c r="D414" s="132"/>
      <c r="E414" s="132"/>
      <c r="F414" s="132"/>
      <c r="G414" s="132"/>
      <c r="H414" s="132"/>
      <c r="I414" s="132"/>
      <c r="J414" s="132"/>
      <c r="K414" s="132"/>
      <c r="L414" s="132"/>
    </row>
    <row r="415" spans="1:12" ht="15.75" thickBot="1" x14ac:dyDescent="0.3">
      <c r="A415" s="132"/>
      <c r="B415" s="132"/>
      <c r="C415" s="132"/>
      <c r="D415" s="132"/>
      <c r="E415" s="132"/>
      <c r="F415" s="132"/>
      <c r="G415" s="132"/>
      <c r="H415" s="132"/>
      <c r="I415" s="132"/>
      <c r="J415" s="132"/>
      <c r="K415" s="132"/>
      <c r="L415" s="132"/>
    </row>
    <row r="416" spans="1:12" ht="15.75" thickBot="1" x14ac:dyDescent="0.3">
      <c r="A416" s="132"/>
      <c r="B416" s="132"/>
      <c r="C416" s="132"/>
      <c r="D416" s="132"/>
      <c r="E416" s="132"/>
      <c r="F416" s="132"/>
      <c r="G416" s="132"/>
      <c r="H416" s="132"/>
      <c r="I416" s="132"/>
      <c r="J416" s="132"/>
      <c r="K416" s="132"/>
      <c r="L416" s="132"/>
    </row>
    <row r="417" spans="1:12" ht="15.75" thickBot="1" x14ac:dyDescent="0.3">
      <c r="A417" s="132"/>
      <c r="B417" s="132"/>
      <c r="C417" s="132"/>
      <c r="D417" s="132"/>
      <c r="E417" s="132"/>
      <c r="F417" s="132"/>
      <c r="G417" s="132"/>
      <c r="H417" s="132"/>
      <c r="I417" s="132"/>
      <c r="J417" s="132"/>
      <c r="K417" s="132"/>
      <c r="L417" s="132"/>
    </row>
    <row r="418" spans="1:12" ht="15.75" thickBot="1" x14ac:dyDescent="0.3">
      <c r="A418" s="132"/>
      <c r="B418" s="132"/>
      <c r="C418" s="132"/>
      <c r="D418" s="132"/>
      <c r="E418" s="132"/>
      <c r="F418" s="132"/>
      <c r="G418" s="132"/>
      <c r="H418" s="132"/>
      <c r="I418" s="132"/>
      <c r="J418" s="132"/>
      <c r="K418" s="132"/>
      <c r="L418" s="132"/>
    </row>
    <row r="419" spans="1:12" ht="15.75" thickBot="1" x14ac:dyDescent="0.3">
      <c r="A419" s="132"/>
      <c r="B419" s="132"/>
      <c r="C419" s="132"/>
      <c r="D419" s="132"/>
      <c r="E419" s="132"/>
      <c r="F419" s="132"/>
      <c r="G419" s="132"/>
      <c r="H419" s="132"/>
      <c r="I419" s="132"/>
      <c r="J419" s="132"/>
      <c r="K419" s="132"/>
      <c r="L419" s="132"/>
    </row>
    <row r="420" spans="1:12" ht="15.75" thickBot="1" x14ac:dyDescent="0.3">
      <c r="A420" s="132"/>
      <c r="B420" s="132"/>
      <c r="C420" s="132"/>
      <c r="D420" s="132"/>
      <c r="E420" s="132"/>
      <c r="F420" s="132"/>
      <c r="G420" s="132"/>
      <c r="H420" s="132"/>
      <c r="I420" s="132"/>
      <c r="J420" s="132"/>
      <c r="K420" s="132"/>
      <c r="L420" s="132"/>
    </row>
    <row r="421" spans="1:12" ht="15.75" thickBot="1" x14ac:dyDescent="0.3">
      <c r="A421" s="132"/>
      <c r="B421" s="132"/>
      <c r="C421" s="132"/>
      <c r="D421" s="132"/>
      <c r="E421" s="132"/>
      <c r="F421" s="132"/>
      <c r="G421" s="132"/>
      <c r="H421" s="132"/>
      <c r="I421" s="132"/>
      <c r="J421" s="132"/>
      <c r="K421" s="132"/>
      <c r="L421" s="132"/>
    </row>
    <row r="422" spans="1:12" ht="15.75" thickBot="1" x14ac:dyDescent="0.3">
      <c r="A422" s="132"/>
      <c r="B422" s="132"/>
      <c r="C422" s="132"/>
      <c r="D422" s="132"/>
      <c r="E422" s="132"/>
      <c r="F422" s="132"/>
      <c r="G422" s="132"/>
      <c r="H422" s="132"/>
      <c r="I422" s="132"/>
      <c r="J422" s="132"/>
      <c r="K422" s="132"/>
      <c r="L422" s="132"/>
    </row>
    <row r="423" spans="1:12" ht="15.75" thickBot="1" x14ac:dyDescent="0.3">
      <c r="A423" s="132"/>
      <c r="B423" s="132"/>
      <c r="C423" s="132"/>
      <c r="D423" s="132"/>
      <c r="E423" s="132"/>
      <c r="F423" s="132"/>
      <c r="G423" s="132"/>
      <c r="H423" s="132"/>
      <c r="I423" s="132"/>
      <c r="J423" s="132"/>
      <c r="K423" s="132"/>
      <c r="L423" s="132"/>
    </row>
    <row r="424" spans="1:12" ht="15.75" thickBot="1" x14ac:dyDescent="0.3">
      <c r="A424" s="132"/>
      <c r="B424" s="132"/>
      <c r="C424" s="132"/>
      <c r="D424" s="132"/>
      <c r="E424" s="132"/>
      <c r="F424" s="132"/>
      <c r="G424" s="132"/>
      <c r="H424" s="132"/>
      <c r="I424" s="132"/>
      <c r="J424" s="132"/>
      <c r="K424" s="132"/>
      <c r="L424" s="132"/>
    </row>
    <row r="425" spans="1:12" ht="15.75" thickBot="1" x14ac:dyDescent="0.3">
      <c r="A425" s="132"/>
      <c r="B425" s="132"/>
      <c r="C425" s="132"/>
      <c r="D425" s="132"/>
      <c r="E425" s="132"/>
      <c r="F425" s="132"/>
      <c r="G425" s="132"/>
      <c r="H425" s="132"/>
      <c r="I425" s="132"/>
      <c r="J425" s="132"/>
      <c r="K425" s="132"/>
      <c r="L425" s="132"/>
    </row>
    <row r="426" spans="1:12" ht="15.75" thickBot="1" x14ac:dyDescent="0.3">
      <c r="A426" s="132"/>
      <c r="B426" s="132"/>
      <c r="C426" s="132"/>
      <c r="D426" s="132"/>
      <c r="E426" s="132"/>
      <c r="F426" s="132"/>
      <c r="G426" s="132"/>
      <c r="H426" s="132"/>
      <c r="I426" s="132"/>
      <c r="J426" s="132"/>
      <c r="K426" s="132"/>
      <c r="L426" s="132"/>
    </row>
    <row r="427" spans="1:12" ht="15.75" thickBot="1" x14ac:dyDescent="0.3">
      <c r="A427" s="132"/>
      <c r="B427" s="132"/>
      <c r="C427" s="132"/>
      <c r="D427" s="132"/>
      <c r="E427" s="132"/>
      <c r="F427" s="132"/>
      <c r="G427" s="132"/>
      <c r="H427" s="132"/>
      <c r="I427" s="132"/>
      <c r="J427" s="132"/>
      <c r="K427" s="132"/>
      <c r="L427" s="132"/>
    </row>
    <row r="428" spans="1:12" ht="15.75" thickBot="1" x14ac:dyDescent="0.3">
      <c r="A428" s="132"/>
      <c r="B428" s="132"/>
      <c r="C428" s="132"/>
      <c r="D428" s="132"/>
      <c r="E428" s="132"/>
      <c r="F428" s="132"/>
      <c r="G428" s="132"/>
      <c r="H428" s="132"/>
      <c r="I428" s="132"/>
      <c r="J428" s="132"/>
      <c r="K428" s="132"/>
      <c r="L428" s="132"/>
    </row>
    <row r="429" spans="1:12" ht="15.75" thickBot="1" x14ac:dyDescent="0.3">
      <c r="A429" s="132"/>
      <c r="B429" s="132"/>
      <c r="C429" s="132"/>
      <c r="D429" s="132"/>
      <c r="E429" s="132"/>
      <c r="F429" s="132"/>
      <c r="G429" s="132"/>
      <c r="H429" s="132"/>
      <c r="I429" s="132"/>
      <c r="J429" s="132"/>
      <c r="K429" s="132"/>
      <c r="L429" s="132"/>
    </row>
    <row r="430" spans="1:12" ht="15.75" thickBot="1" x14ac:dyDescent="0.3">
      <c r="A430" s="132"/>
      <c r="B430" s="132"/>
      <c r="C430" s="132"/>
      <c r="D430" s="132"/>
      <c r="E430" s="132"/>
      <c r="F430" s="132"/>
      <c r="G430" s="132"/>
      <c r="H430" s="132"/>
      <c r="I430" s="132"/>
      <c r="J430" s="132"/>
      <c r="K430" s="132"/>
      <c r="L430" s="132"/>
    </row>
    <row r="431" spans="1:12" ht="15.75" thickBot="1" x14ac:dyDescent="0.3">
      <c r="A431" s="132"/>
      <c r="B431" s="132"/>
      <c r="C431" s="132"/>
      <c r="D431" s="132"/>
      <c r="E431" s="132"/>
      <c r="F431" s="132"/>
      <c r="G431" s="132"/>
      <c r="H431" s="132"/>
      <c r="I431" s="132"/>
      <c r="J431" s="132"/>
      <c r="K431" s="132"/>
      <c r="L431" s="132"/>
    </row>
    <row r="432" spans="1:12" ht="15.75" thickBot="1" x14ac:dyDescent="0.3">
      <c r="A432" s="132"/>
      <c r="B432" s="132"/>
      <c r="C432" s="132"/>
      <c r="D432" s="132"/>
      <c r="E432" s="132"/>
      <c r="F432" s="132"/>
      <c r="G432" s="132"/>
      <c r="H432" s="132"/>
      <c r="I432" s="132"/>
      <c r="J432" s="132"/>
      <c r="K432" s="132"/>
      <c r="L432" s="132"/>
    </row>
    <row r="433" spans="1:12" ht="15.75" thickBot="1" x14ac:dyDescent="0.3">
      <c r="A433" s="132"/>
      <c r="B433" s="132"/>
      <c r="C433" s="132"/>
      <c r="D433" s="132"/>
      <c r="E433" s="132"/>
      <c r="F433" s="132"/>
      <c r="G433" s="132"/>
      <c r="H433" s="132"/>
      <c r="I433" s="132"/>
      <c r="J433" s="132"/>
      <c r="K433" s="132"/>
      <c r="L433" s="132"/>
    </row>
    <row r="434" spans="1:12" ht="15.75" thickBot="1" x14ac:dyDescent="0.3">
      <c r="A434" s="132"/>
      <c r="B434" s="132"/>
      <c r="C434" s="132"/>
      <c r="D434" s="132"/>
      <c r="E434" s="132"/>
      <c r="F434" s="132"/>
      <c r="G434" s="132"/>
      <c r="H434" s="132"/>
      <c r="I434" s="132"/>
      <c r="J434" s="132"/>
      <c r="K434" s="132"/>
      <c r="L434" s="132"/>
    </row>
    <row r="435" spans="1:12" ht="15.75" thickBot="1" x14ac:dyDescent="0.3">
      <c r="A435" s="132"/>
      <c r="B435" s="132"/>
      <c r="C435" s="132"/>
      <c r="D435" s="132"/>
      <c r="E435" s="132"/>
      <c r="F435" s="132"/>
      <c r="G435" s="132"/>
      <c r="H435" s="132"/>
      <c r="I435" s="132"/>
      <c r="J435" s="132"/>
      <c r="K435" s="132"/>
      <c r="L435" s="132"/>
    </row>
    <row r="436" spans="1:12" ht="15.75" thickBot="1" x14ac:dyDescent="0.3">
      <c r="A436" s="132"/>
      <c r="B436" s="132"/>
      <c r="C436" s="132"/>
      <c r="D436" s="132"/>
      <c r="E436" s="132"/>
      <c r="F436" s="132"/>
      <c r="G436" s="132"/>
      <c r="H436" s="132"/>
      <c r="I436" s="132"/>
      <c r="J436" s="132"/>
      <c r="K436" s="132"/>
      <c r="L436" s="132"/>
    </row>
    <row r="437" spans="1:12" ht="15.75" thickBot="1" x14ac:dyDescent="0.3">
      <c r="A437" s="132"/>
      <c r="B437" s="132"/>
      <c r="C437" s="132"/>
      <c r="D437" s="132"/>
      <c r="E437" s="132"/>
      <c r="F437" s="132"/>
      <c r="G437" s="132"/>
      <c r="H437" s="132"/>
      <c r="I437" s="132"/>
      <c r="J437" s="132"/>
      <c r="K437" s="132"/>
      <c r="L437" s="132"/>
    </row>
    <row r="438" spans="1:12" ht="15.75" thickBot="1" x14ac:dyDescent="0.3">
      <c r="A438" s="132"/>
      <c r="B438" s="132"/>
      <c r="C438" s="132"/>
      <c r="D438" s="132"/>
      <c r="E438" s="132"/>
      <c r="F438" s="132"/>
      <c r="G438" s="132"/>
      <c r="H438" s="132"/>
      <c r="I438" s="132"/>
      <c r="J438" s="132"/>
      <c r="K438" s="132"/>
      <c r="L438" s="132"/>
    </row>
    <row r="439" spans="1:12" ht="15.75" thickBot="1" x14ac:dyDescent="0.3">
      <c r="A439" s="132"/>
      <c r="B439" s="132"/>
      <c r="C439" s="132"/>
      <c r="D439" s="132"/>
      <c r="E439" s="132"/>
      <c r="F439" s="132"/>
      <c r="G439" s="132"/>
      <c r="H439" s="132"/>
      <c r="I439" s="132"/>
      <c r="J439" s="132"/>
      <c r="K439" s="132"/>
      <c r="L439" s="132"/>
    </row>
    <row r="440" spans="1:12" ht="15.75" thickBot="1" x14ac:dyDescent="0.3">
      <c r="A440" s="132"/>
      <c r="B440" s="132"/>
      <c r="C440" s="132"/>
      <c r="D440" s="132"/>
      <c r="E440" s="132"/>
      <c r="F440" s="132"/>
      <c r="G440" s="132"/>
      <c r="H440" s="132"/>
      <c r="I440" s="132"/>
      <c r="J440" s="132"/>
      <c r="K440" s="132"/>
      <c r="L440" s="132"/>
    </row>
    <row r="441" spans="1:12" ht="15.75" thickBot="1" x14ac:dyDescent="0.3">
      <c r="A441" s="132"/>
      <c r="B441" s="132"/>
      <c r="C441" s="132"/>
      <c r="D441" s="132"/>
      <c r="E441" s="132"/>
      <c r="F441" s="132"/>
      <c r="G441" s="132"/>
      <c r="H441" s="132"/>
      <c r="I441" s="132"/>
      <c r="J441" s="132"/>
      <c r="K441" s="132"/>
      <c r="L441" s="132"/>
    </row>
    <row r="442" spans="1:12" ht="15.75" thickBot="1" x14ac:dyDescent="0.3">
      <c r="A442" s="132"/>
      <c r="B442" s="132"/>
      <c r="C442" s="132"/>
      <c r="D442" s="132"/>
      <c r="E442" s="132"/>
      <c r="F442" s="132"/>
      <c r="G442" s="132"/>
      <c r="H442" s="132"/>
      <c r="I442" s="132"/>
      <c r="J442" s="132"/>
      <c r="K442" s="132"/>
      <c r="L442" s="132"/>
    </row>
    <row r="443" spans="1:12" ht="15.75" thickBot="1" x14ac:dyDescent="0.3">
      <c r="A443" s="132"/>
      <c r="B443" s="132"/>
      <c r="C443" s="132"/>
      <c r="D443" s="132"/>
      <c r="E443" s="132"/>
      <c r="F443" s="132"/>
      <c r="G443" s="132"/>
      <c r="H443" s="132"/>
      <c r="I443" s="132"/>
      <c r="J443" s="132"/>
      <c r="K443" s="132"/>
      <c r="L443" s="132"/>
    </row>
    <row r="444" spans="1:12" ht="15.75" thickBot="1" x14ac:dyDescent="0.3">
      <c r="A444" s="132"/>
      <c r="B444" s="132"/>
      <c r="C444" s="132"/>
      <c r="D444" s="132"/>
      <c r="E444" s="132"/>
      <c r="F444" s="132"/>
      <c r="G444" s="132"/>
      <c r="H444" s="132"/>
      <c r="I444" s="132"/>
      <c r="J444" s="132"/>
      <c r="K444" s="132"/>
      <c r="L444" s="132"/>
    </row>
    <row r="445" spans="1:12" ht="15.75" thickBot="1" x14ac:dyDescent="0.3">
      <c r="A445" s="132"/>
      <c r="B445" s="132"/>
      <c r="C445" s="132"/>
      <c r="D445" s="132"/>
      <c r="E445" s="132"/>
      <c r="F445" s="132"/>
      <c r="G445" s="132"/>
      <c r="H445" s="132"/>
      <c r="I445" s="132"/>
      <c r="J445" s="132"/>
      <c r="K445" s="132"/>
      <c r="L445" s="132"/>
    </row>
    <row r="446" spans="1:12" ht="15.75" thickBot="1" x14ac:dyDescent="0.3">
      <c r="A446" s="132"/>
      <c r="B446" s="132"/>
      <c r="C446" s="132"/>
      <c r="D446" s="132"/>
      <c r="E446" s="132"/>
      <c r="F446" s="132"/>
      <c r="G446" s="132"/>
      <c r="H446" s="132"/>
      <c r="I446" s="132"/>
      <c r="J446" s="132"/>
      <c r="K446" s="132"/>
      <c r="L446" s="132"/>
    </row>
    <row r="447" spans="1:12" ht="15.75" thickBot="1" x14ac:dyDescent="0.3">
      <c r="A447" s="132"/>
      <c r="B447" s="132"/>
      <c r="C447" s="132"/>
      <c r="D447" s="132"/>
      <c r="E447" s="132"/>
      <c r="F447" s="132"/>
      <c r="G447" s="132"/>
      <c r="H447" s="132"/>
      <c r="I447" s="132"/>
      <c r="J447" s="132"/>
      <c r="K447" s="132"/>
      <c r="L447" s="132"/>
    </row>
    <row r="448" spans="1:12" ht="15.75" thickBot="1" x14ac:dyDescent="0.3">
      <c r="A448" s="132"/>
      <c r="B448" s="132"/>
      <c r="C448" s="132"/>
      <c r="D448" s="132"/>
      <c r="E448" s="132"/>
      <c r="F448" s="132"/>
      <c r="G448" s="132"/>
      <c r="H448" s="132"/>
      <c r="I448" s="132"/>
      <c r="J448" s="132"/>
      <c r="K448" s="132"/>
      <c r="L448" s="132"/>
    </row>
    <row r="449" spans="1:12" ht="15.75" thickBot="1" x14ac:dyDescent="0.3">
      <c r="A449" s="132"/>
      <c r="B449" s="132"/>
      <c r="C449" s="132"/>
      <c r="D449" s="132"/>
      <c r="E449" s="132"/>
      <c r="F449" s="132"/>
      <c r="G449" s="132"/>
      <c r="H449" s="132"/>
      <c r="I449" s="132"/>
      <c r="J449" s="132"/>
      <c r="K449" s="132"/>
      <c r="L449" s="132"/>
    </row>
    <row r="450" spans="1:12" ht="15.75" thickBot="1" x14ac:dyDescent="0.3">
      <c r="A450" s="132"/>
      <c r="B450" s="132"/>
      <c r="C450" s="132"/>
      <c r="D450" s="132"/>
      <c r="E450" s="132"/>
      <c r="F450" s="132"/>
      <c r="G450" s="132"/>
      <c r="H450" s="132"/>
      <c r="I450" s="132"/>
      <c r="J450" s="132"/>
      <c r="K450" s="132"/>
      <c r="L450" s="132"/>
    </row>
    <row r="451" spans="1:12" ht="15.75" thickBot="1" x14ac:dyDescent="0.3">
      <c r="A451" s="132"/>
      <c r="B451" s="132"/>
      <c r="C451" s="132"/>
      <c r="D451" s="132"/>
      <c r="E451" s="132"/>
      <c r="F451" s="132"/>
      <c r="G451" s="132"/>
      <c r="H451" s="132"/>
      <c r="I451" s="132"/>
      <c r="J451" s="132"/>
      <c r="K451" s="132"/>
      <c r="L451" s="132"/>
    </row>
    <row r="452" spans="1:12" ht="15.75" thickBot="1" x14ac:dyDescent="0.3">
      <c r="A452" s="132"/>
      <c r="B452" s="132"/>
      <c r="C452" s="132"/>
      <c r="D452" s="132"/>
      <c r="E452" s="132"/>
      <c r="F452" s="132"/>
      <c r="G452" s="132"/>
      <c r="H452" s="132"/>
      <c r="I452" s="132"/>
      <c r="J452" s="132"/>
      <c r="K452" s="132"/>
      <c r="L452" s="132"/>
    </row>
    <row r="453" spans="1:12" ht="15.75" thickBot="1" x14ac:dyDescent="0.3">
      <c r="A453" s="132"/>
      <c r="B453" s="132"/>
      <c r="C453" s="132"/>
      <c r="D453" s="132"/>
      <c r="E453" s="132"/>
      <c r="F453" s="132"/>
      <c r="G453" s="132"/>
      <c r="H453" s="132"/>
      <c r="I453" s="132"/>
      <c r="J453" s="132"/>
      <c r="K453" s="132"/>
      <c r="L453" s="132"/>
    </row>
    <row r="454" spans="1:12" ht="15.75" thickBot="1" x14ac:dyDescent="0.3">
      <c r="A454" s="132"/>
      <c r="B454" s="132"/>
      <c r="C454" s="132"/>
      <c r="D454" s="132"/>
      <c r="E454" s="132"/>
      <c r="F454" s="132"/>
      <c r="G454" s="132"/>
      <c r="H454" s="132"/>
      <c r="I454" s="132"/>
      <c r="J454" s="132"/>
      <c r="K454" s="132"/>
      <c r="L454" s="132"/>
    </row>
    <row r="455" spans="1:12" ht="15.75" thickBot="1" x14ac:dyDescent="0.3">
      <c r="A455" s="132"/>
      <c r="B455" s="132"/>
      <c r="C455" s="132"/>
      <c r="D455" s="132"/>
      <c r="E455" s="132"/>
      <c r="F455" s="132"/>
      <c r="G455" s="132"/>
      <c r="H455" s="132"/>
      <c r="I455" s="132"/>
      <c r="J455" s="132"/>
      <c r="K455" s="132"/>
      <c r="L455" s="132"/>
    </row>
    <row r="456" spans="1:12" ht="15.75" thickBot="1" x14ac:dyDescent="0.3">
      <c r="A456" s="132"/>
      <c r="B456" s="132"/>
      <c r="C456" s="132"/>
      <c r="D456" s="132"/>
      <c r="E456" s="132"/>
      <c r="F456" s="132"/>
      <c r="G456" s="132"/>
      <c r="H456" s="132"/>
      <c r="I456" s="132"/>
      <c r="J456" s="132"/>
      <c r="K456" s="132"/>
      <c r="L456" s="132"/>
    </row>
    <row r="457" spans="1:12" ht="15.75" thickBot="1" x14ac:dyDescent="0.3">
      <c r="A457" s="132"/>
      <c r="B457" s="132"/>
      <c r="C457" s="132"/>
      <c r="D457" s="132"/>
      <c r="E457" s="132"/>
      <c r="F457" s="132"/>
      <c r="G457" s="132"/>
      <c r="H457" s="132"/>
      <c r="I457" s="132"/>
      <c r="J457" s="132"/>
      <c r="K457" s="132"/>
      <c r="L457" s="132"/>
    </row>
    <row r="458" spans="1:12" ht="15.75" thickBot="1" x14ac:dyDescent="0.3">
      <c r="A458" s="132"/>
      <c r="B458" s="132"/>
      <c r="C458" s="132"/>
      <c r="D458" s="132"/>
      <c r="E458" s="132"/>
      <c r="F458" s="132"/>
      <c r="G458" s="132"/>
      <c r="H458" s="132"/>
      <c r="I458" s="132"/>
      <c r="J458" s="132"/>
      <c r="K458" s="132"/>
      <c r="L458" s="132"/>
    </row>
    <row r="459" spans="1:12" ht="15.75" thickBot="1" x14ac:dyDescent="0.3">
      <c r="A459" s="132"/>
      <c r="B459" s="132"/>
      <c r="C459" s="132"/>
      <c r="D459" s="132"/>
      <c r="E459" s="132"/>
      <c r="F459" s="132"/>
      <c r="G459" s="132"/>
      <c r="H459" s="132"/>
      <c r="I459" s="132"/>
      <c r="J459" s="132"/>
      <c r="K459" s="132"/>
      <c r="L459" s="132"/>
    </row>
    <row r="460" spans="1:12" ht="15.75" thickBot="1" x14ac:dyDescent="0.3">
      <c r="A460" s="132"/>
      <c r="B460" s="132"/>
      <c r="C460" s="132"/>
      <c r="D460" s="132"/>
      <c r="E460" s="132"/>
      <c r="F460" s="132"/>
      <c r="G460" s="132"/>
      <c r="H460" s="132"/>
      <c r="I460" s="132"/>
      <c r="J460" s="132"/>
      <c r="K460" s="132"/>
      <c r="L460" s="132"/>
    </row>
    <row r="461" spans="1:12" ht="15.75" thickBot="1" x14ac:dyDescent="0.3">
      <c r="A461" s="132"/>
      <c r="B461" s="132"/>
      <c r="C461" s="132"/>
      <c r="D461" s="132"/>
      <c r="E461" s="132"/>
      <c r="F461" s="132"/>
      <c r="G461" s="132"/>
      <c r="H461" s="132"/>
      <c r="I461" s="132"/>
      <c r="J461" s="132"/>
      <c r="K461" s="132"/>
      <c r="L461" s="132"/>
    </row>
    <row r="462" spans="1:12" ht="15.75" thickBot="1" x14ac:dyDescent="0.3">
      <c r="A462" s="132"/>
      <c r="B462" s="132"/>
      <c r="C462" s="132"/>
      <c r="D462" s="132"/>
      <c r="E462" s="132"/>
      <c r="F462" s="132"/>
      <c r="G462" s="132"/>
      <c r="H462" s="132"/>
      <c r="I462" s="132"/>
      <c r="J462" s="132"/>
      <c r="K462" s="132"/>
      <c r="L462" s="132"/>
    </row>
    <row r="463" spans="1:12" ht="15.75" thickBot="1" x14ac:dyDescent="0.3">
      <c r="A463" s="132"/>
      <c r="B463" s="132"/>
      <c r="C463" s="132"/>
      <c r="D463" s="132"/>
      <c r="E463" s="132"/>
      <c r="F463" s="132"/>
      <c r="G463" s="132"/>
      <c r="H463" s="132"/>
      <c r="I463" s="132"/>
      <c r="J463" s="132"/>
      <c r="K463" s="132"/>
      <c r="L463" s="132"/>
    </row>
    <row r="464" spans="1:12" ht="15.75" thickBot="1" x14ac:dyDescent="0.3">
      <c r="A464" s="132"/>
      <c r="B464" s="132"/>
      <c r="C464" s="132"/>
      <c r="D464" s="132"/>
      <c r="E464" s="132"/>
      <c r="F464" s="132"/>
      <c r="G464" s="132"/>
      <c r="H464" s="132"/>
      <c r="I464" s="132"/>
      <c r="J464" s="132"/>
      <c r="K464" s="132"/>
      <c r="L464" s="132"/>
    </row>
    <row r="465" spans="1:12" ht="15.75" thickBot="1" x14ac:dyDescent="0.3">
      <c r="A465" s="132"/>
      <c r="B465" s="132"/>
      <c r="C465" s="132"/>
      <c r="D465" s="132"/>
      <c r="E465" s="132"/>
      <c r="F465" s="132"/>
      <c r="G465" s="132"/>
      <c r="H465" s="132"/>
      <c r="I465" s="132"/>
      <c r="J465" s="132"/>
      <c r="K465" s="132"/>
      <c r="L465" s="132"/>
    </row>
    <row r="466" spans="1:12" ht="15.75" thickBot="1" x14ac:dyDescent="0.3">
      <c r="A466" s="132"/>
      <c r="B466" s="132"/>
      <c r="C466" s="132"/>
      <c r="D466" s="132"/>
      <c r="E466" s="132"/>
      <c r="F466" s="132"/>
      <c r="G466" s="132"/>
      <c r="H466" s="132"/>
      <c r="I466" s="132"/>
      <c r="J466" s="132"/>
      <c r="K466" s="132"/>
      <c r="L466" s="132"/>
    </row>
    <row r="467" spans="1:12" ht="15.75" thickBot="1" x14ac:dyDescent="0.3">
      <c r="A467" s="132"/>
      <c r="B467" s="132"/>
      <c r="C467" s="132"/>
      <c r="D467" s="132"/>
      <c r="E467" s="132"/>
      <c r="F467" s="132"/>
      <c r="G467" s="132"/>
      <c r="H467" s="132"/>
      <c r="I467" s="132"/>
      <c r="J467" s="132"/>
      <c r="K467" s="132"/>
      <c r="L467" s="132"/>
    </row>
    <row r="468" spans="1:12" ht="15.75" thickBot="1" x14ac:dyDescent="0.3">
      <c r="A468" s="132"/>
      <c r="B468" s="132"/>
      <c r="C468" s="132"/>
      <c r="D468" s="132"/>
      <c r="E468" s="132"/>
      <c r="F468" s="132"/>
      <c r="G468" s="132"/>
      <c r="H468" s="132"/>
      <c r="I468" s="132"/>
      <c r="J468" s="132"/>
      <c r="K468" s="132"/>
      <c r="L468" s="132"/>
    </row>
    <row r="469" spans="1:12" ht="15.75" thickBot="1" x14ac:dyDescent="0.3">
      <c r="A469" s="132"/>
      <c r="B469" s="132"/>
      <c r="C469" s="132"/>
      <c r="D469" s="132"/>
      <c r="E469" s="132"/>
      <c r="F469" s="132"/>
      <c r="G469" s="132"/>
      <c r="H469" s="132"/>
      <c r="I469" s="132"/>
      <c r="J469" s="132"/>
      <c r="K469" s="132"/>
      <c r="L469" s="132"/>
    </row>
    <row r="470" spans="1:12" ht="15.75" thickBot="1" x14ac:dyDescent="0.3">
      <c r="A470" s="132"/>
      <c r="B470" s="132"/>
      <c r="C470" s="132"/>
      <c r="D470" s="132"/>
      <c r="E470" s="132"/>
      <c r="F470" s="132"/>
      <c r="G470" s="132"/>
      <c r="H470" s="132"/>
      <c r="I470" s="132"/>
      <c r="J470" s="132"/>
      <c r="K470" s="132"/>
      <c r="L470" s="132"/>
    </row>
    <row r="471" spans="1:12" ht="15.75" thickBot="1" x14ac:dyDescent="0.3">
      <c r="A471" s="132"/>
      <c r="B471" s="132"/>
      <c r="C471" s="132"/>
      <c r="D471" s="132"/>
      <c r="E471" s="132"/>
      <c r="F471" s="132"/>
      <c r="G471" s="132"/>
      <c r="H471" s="132"/>
      <c r="I471" s="132"/>
      <c r="J471" s="132"/>
      <c r="K471" s="132"/>
      <c r="L471" s="132"/>
    </row>
    <row r="472" spans="1:12" ht="15.75" thickBot="1" x14ac:dyDescent="0.3">
      <c r="A472" s="132"/>
      <c r="B472" s="132"/>
      <c r="C472" s="132"/>
      <c r="D472" s="132"/>
      <c r="E472" s="132"/>
      <c r="F472" s="132"/>
      <c r="G472" s="132"/>
      <c r="H472" s="132"/>
      <c r="I472" s="132"/>
      <c r="J472" s="132"/>
      <c r="K472" s="132"/>
      <c r="L472" s="132"/>
    </row>
    <row r="473" spans="1:12" ht="15.75" thickBot="1" x14ac:dyDescent="0.3">
      <c r="A473" s="132"/>
      <c r="B473" s="132"/>
      <c r="C473" s="132"/>
      <c r="D473" s="132"/>
      <c r="E473" s="132"/>
      <c r="F473" s="132"/>
      <c r="G473" s="132"/>
      <c r="H473" s="132"/>
      <c r="I473" s="132"/>
      <c r="J473" s="132"/>
      <c r="K473" s="132"/>
      <c r="L473" s="132"/>
    </row>
    <row r="474" spans="1:12" ht="15.75" thickBot="1" x14ac:dyDescent="0.3">
      <c r="A474" s="132"/>
      <c r="B474" s="132"/>
      <c r="C474" s="132"/>
      <c r="D474" s="132"/>
      <c r="E474" s="132"/>
      <c r="F474" s="132"/>
      <c r="G474" s="132"/>
      <c r="H474" s="132"/>
      <c r="I474" s="132"/>
      <c r="J474" s="132"/>
      <c r="K474" s="132"/>
      <c r="L474" s="132"/>
    </row>
    <row r="475" spans="1:12" ht="15.75" thickBot="1" x14ac:dyDescent="0.3">
      <c r="A475" s="132"/>
      <c r="B475" s="132"/>
      <c r="C475" s="132"/>
      <c r="D475" s="132"/>
      <c r="E475" s="132"/>
      <c r="F475" s="132"/>
      <c r="G475" s="132"/>
      <c r="H475" s="132"/>
      <c r="I475" s="132"/>
      <c r="J475" s="132"/>
      <c r="K475" s="132"/>
      <c r="L475" s="132"/>
    </row>
    <row r="476" spans="1:12" ht="15.75" thickBot="1" x14ac:dyDescent="0.3">
      <c r="A476" s="132"/>
      <c r="B476" s="132"/>
      <c r="C476" s="132"/>
      <c r="D476" s="132"/>
      <c r="E476" s="132"/>
      <c r="F476" s="132"/>
      <c r="G476" s="132"/>
      <c r="H476" s="132"/>
      <c r="I476" s="132"/>
      <c r="J476" s="132"/>
      <c r="K476" s="132"/>
      <c r="L476" s="132"/>
    </row>
    <row r="477" spans="1:12" ht="15.75" thickBot="1" x14ac:dyDescent="0.3">
      <c r="A477" s="132"/>
      <c r="B477" s="132"/>
      <c r="C477" s="132"/>
      <c r="D477" s="132"/>
      <c r="E477" s="132"/>
      <c r="F477" s="132"/>
      <c r="G477" s="132"/>
      <c r="H477" s="132"/>
      <c r="I477" s="132"/>
      <c r="J477" s="132"/>
      <c r="K477" s="132"/>
      <c r="L477" s="132"/>
    </row>
    <row r="478" spans="1:12" ht="15.75" thickBot="1" x14ac:dyDescent="0.3">
      <c r="A478" s="132"/>
      <c r="B478" s="132"/>
      <c r="C478" s="132"/>
      <c r="D478" s="132"/>
      <c r="E478" s="132"/>
      <c r="F478" s="132"/>
      <c r="G478" s="132"/>
      <c r="H478" s="132"/>
      <c r="I478" s="132"/>
      <c r="J478" s="132"/>
      <c r="K478" s="132"/>
      <c r="L478" s="132"/>
    </row>
    <row r="479" spans="1:12" ht="15.75" thickBot="1" x14ac:dyDescent="0.3">
      <c r="A479" s="132"/>
      <c r="B479" s="132"/>
      <c r="C479" s="132"/>
      <c r="D479" s="132"/>
      <c r="E479" s="132"/>
      <c r="F479" s="132"/>
      <c r="G479" s="132"/>
      <c r="H479" s="132"/>
      <c r="I479" s="132"/>
      <c r="J479" s="132"/>
      <c r="K479" s="132"/>
      <c r="L479" s="132"/>
    </row>
    <row r="480" spans="1:12" ht="15.75" thickBot="1" x14ac:dyDescent="0.3">
      <c r="A480" s="132"/>
      <c r="B480" s="132"/>
      <c r="C480" s="132"/>
      <c r="D480" s="132"/>
      <c r="E480" s="132"/>
      <c r="F480" s="132"/>
      <c r="G480" s="132"/>
      <c r="H480" s="132"/>
      <c r="I480" s="132"/>
      <c r="J480" s="132"/>
      <c r="K480" s="132"/>
      <c r="L480" s="132"/>
    </row>
    <row r="481" spans="1:12" ht="15.75" thickBot="1" x14ac:dyDescent="0.3">
      <c r="A481" s="132"/>
      <c r="B481" s="132"/>
      <c r="C481" s="132"/>
      <c r="D481" s="132"/>
      <c r="E481" s="132"/>
      <c r="F481" s="132"/>
      <c r="G481" s="132"/>
      <c r="H481" s="132"/>
      <c r="I481" s="132"/>
      <c r="J481" s="132"/>
      <c r="K481" s="132"/>
      <c r="L481" s="132"/>
    </row>
    <row r="482" spans="1:12" ht="15.75" thickBot="1" x14ac:dyDescent="0.3">
      <c r="A482" s="132"/>
      <c r="B482" s="132"/>
      <c r="C482" s="132"/>
      <c r="D482" s="132"/>
      <c r="E482" s="132"/>
      <c r="F482" s="132"/>
      <c r="G482" s="132"/>
      <c r="H482" s="132"/>
      <c r="I482" s="132"/>
      <c r="J482" s="132"/>
      <c r="K482" s="132"/>
      <c r="L482" s="132"/>
    </row>
    <row r="483" spans="1:12" ht="15.75" thickBot="1" x14ac:dyDescent="0.3">
      <c r="A483" s="132"/>
      <c r="B483" s="132"/>
      <c r="C483" s="132"/>
      <c r="D483" s="132"/>
      <c r="E483" s="132"/>
      <c r="F483" s="132"/>
      <c r="G483" s="132"/>
      <c r="H483" s="132"/>
      <c r="I483" s="132"/>
      <c r="J483" s="132"/>
      <c r="K483" s="132"/>
      <c r="L483" s="132"/>
    </row>
    <row r="484" spans="1:12" ht="15.75" thickBot="1" x14ac:dyDescent="0.3">
      <c r="A484" s="132"/>
      <c r="B484" s="132"/>
      <c r="C484" s="132"/>
      <c r="D484" s="132"/>
      <c r="E484" s="132"/>
      <c r="F484" s="132"/>
      <c r="G484" s="132"/>
      <c r="H484" s="132"/>
      <c r="I484" s="132"/>
      <c r="J484" s="132"/>
      <c r="K484" s="132"/>
      <c r="L484" s="132"/>
    </row>
    <row r="485" spans="1:12" ht="15.75" thickBot="1" x14ac:dyDescent="0.3">
      <c r="A485" s="132"/>
      <c r="B485" s="132"/>
      <c r="C485" s="132"/>
      <c r="D485" s="132"/>
      <c r="E485" s="132"/>
      <c r="F485" s="132"/>
      <c r="G485" s="132"/>
      <c r="H485" s="132"/>
      <c r="I485" s="132"/>
      <c r="J485" s="132"/>
      <c r="K485" s="132"/>
      <c r="L485" s="132"/>
    </row>
    <row r="486" spans="1:12" ht="15.75" thickBot="1" x14ac:dyDescent="0.3">
      <c r="A486" s="132"/>
      <c r="B486" s="132"/>
      <c r="C486" s="132"/>
      <c r="D486" s="132"/>
      <c r="E486" s="132"/>
      <c r="F486" s="132"/>
      <c r="G486" s="132"/>
      <c r="H486" s="132"/>
      <c r="I486" s="132"/>
      <c r="J486" s="132"/>
      <c r="K486" s="132"/>
      <c r="L486" s="132"/>
    </row>
    <row r="487" spans="1:12" ht="15.75" thickBot="1" x14ac:dyDescent="0.3">
      <c r="A487" s="132"/>
      <c r="B487" s="132"/>
      <c r="C487" s="132"/>
      <c r="D487" s="132"/>
      <c r="E487" s="132"/>
      <c r="F487" s="132"/>
      <c r="G487" s="132"/>
      <c r="H487" s="132"/>
      <c r="I487" s="132"/>
      <c r="J487" s="132"/>
      <c r="K487" s="132"/>
      <c r="L487" s="132"/>
    </row>
    <row r="488" spans="1:12" ht="15.75" thickBot="1" x14ac:dyDescent="0.3">
      <c r="A488" s="132"/>
      <c r="B488" s="132"/>
      <c r="C488" s="132"/>
      <c r="D488" s="132"/>
      <c r="E488" s="132"/>
      <c r="F488" s="132"/>
      <c r="G488" s="132"/>
      <c r="H488" s="132"/>
      <c r="I488" s="132"/>
      <c r="J488" s="132"/>
      <c r="K488" s="132"/>
      <c r="L488" s="132"/>
    </row>
    <row r="489" spans="1:12" ht="15.75" thickBot="1" x14ac:dyDescent="0.3">
      <c r="A489" s="132"/>
      <c r="B489" s="132"/>
      <c r="C489" s="132"/>
      <c r="D489" s="132"/>
      <c r="E489" s="132"/>
      <c r="F489" s="132"/>
      <c r="G489" s="132"/>
      <c r="H489" s="132"/>
      <c r="I489" s="132"/>
      <c r="J489" s="132"/>
      <c r="K489" s="132"/>
      <c r="L489" s="132"/>
    </row>
    <row r="490" spans="1:12" ht="15.75" thickBot="1" x14ac:dyDescent="0.3">
      <c r="A490" s="132"/>
      <c r="B490" s="132"/>
      <c r="C490" s="132"/>
      <c r="D490" s="132"/>
      <c r="E490" s="132"/>
      <c r="F490" s="132"/>
      <c r="G490" s="132"/>
      <c r="H490" s="132"/>
      <c r="I490" s="132"/>
      <c r="J490" s="132"/>
      <c r="K490" s="132"/>
      <c r="L490" s="132"/>
    </row>
    <row r="491" spans="1:12" ht="15.75" thickBot="1" x14ac:dyDescent="0.3">
      <c r="A491" s="132"/>
      <c r="B491" s="132"/>
      <c r="C491" s="132"/>
      <c r="D491" s="132"/>
      <c r="E491" s="132"/>
      <c r="F491" s="132"/>
      <c r="G491" s="132"/>
      <c r="H491" s="132"/>
      <c r="I491" s="132"/>
      <c r="J491" s="132"/>
      <c r="K491" s="132"/>
      <c r="L491" s="132"/>
    </row>
    <row r="492" spans="1:12" ht="15.75" thickBot="1" x14ac:dyDescent="0.3">
      <c r="A492" s="132"/>
      <c r="B492" s="132"/>
      <c r="C492" s="132"/>
      <c r="D492" s="132"/>
      <c r="E492" s="132"/>
      <c r="F492" s="132"/>
      <c r="G492" s="132"/>
      <c r="H492" s="132"/>
      <c r="I492" s="132"/>
      <c r="J492" s="132"/>
      <c r="K492" s="132"/>
      <c r="L492" s="132"/>
    </row>
    <row r="493" spans="1:12" ht="15.75" thickBot="1" x14ac:dyDescent="0.3">
      <c r="A493" s="132"/>
      <c r="B493" s="132"/>
      <c r="C493" s="132"/>
      <c r="D493" s="132"/>
      <c r="E493" s="132"/>
      <c r="F493" s="132"/>
      <c r="G493" s="132"/>
      <c r="H493" s="132"/>
      <c r="I493" s="132"/>
      <c r="J493" s="132"/>
      <c r="K493" s="132"/>
      <c r="L493" s="132"/>
    </row>
    <row r="494" spans="1:12" ht="15.75" thickBot="1" x14ac:dyDescent="0.3">
      <c r="A494" s="132"/>
      <c r="B494" s="132"/>
      <c r="C494" s="132"/>
      <c r="D494" s="132"/>
      <c r="E494" s="132"/>
      <c r="F494" s="132"/>
      <c r="G494" s="132"/>
      <c r="H494" s="132"/>
      <c r="I494" s="132"/>
      <c r="J494" s="132"/>
      <c r="K494" s="132"/>
      <c r="L494" s="132"/>
    </row>
    <row r="495" spans="1:12" ht="15.75" thickBot="1" x14ac:dyDescent="0.3">
      <c r="A495" s="132"/>
      <c r="B495" s="132"/>
      <c r="C495" s="132"/>
      <c r="D495" s="132"/>
      <c r="E495" s="132"/>
      <c r="F495" s="132"/>
      <c r="G495" s="132"/>
      <c r="H495" s="132"/>
      <c r="I495" s="132"/>
      <c r="J495" s="132"/>
      <c r="K495" s="132"/>
      <c r="L495" s="132"/>
    </row>
    <row r="496" spans="1:12" ht="15.75" thickBot="1" x14ac:dyDescent="0.3">
      <c r="A496" s="132"/>
      <c r="B496" s="132"/>
      <c r="C496" s="132"/>
      <c r="D496" s="132"/>
      <c r="E496" s="132"/>
      <c r="F496" s="132"/>
      <c r="G496" s="132"/>
      <c r="H496" s="132"/>
      <c r="I496" s="132"/>
      <c r="J496" s="132"/>
      <c r="K496" s="132"/>
      <c r="L496" s="132"/>
    </row>
    <row r="497" spans="1:12" ht="15.75" thickBot="1" x14ac:dyDescent="0.3">
      <c r="A497" s="132"/>
      <c r="B497" s="132"/>
      <c r="C497" s="132"/>
      <c r="D497" s="132"/>
      <c r="E497" s="132"/>
      <c r="F497" s="132"/>
      <c r="G497" s="132"/>
      <c r="H497" s="132"/>
      <c r="I497" s="132"/>
      <c r="J497" s="132"/>
      <c r="K497" s="132"/>
      <c r="L497" s="132"/>
    </row>
    <row r="498" spans="1:12" ht="15.75" thickBot="1" x14ac:dyDescent="0.3">
      <c r="A498" s="132"/>
      <c r="B498" s="132"/>
      <c r="C498" s="132"/>
      <c r="D498" s="132"/>
      <c r="E498" s="132"/>
      <c r="F498" s="132"/>
      <c r="G498" s="132"/>
      <c r="H498" s="132"/>
      <c r="I498" s="132"/>
      <c r="J498" s="132"/>
      <c r="K498" s="132"/>
      <c r="L498" s="132"/>
    </row>
    <row r="499" spans="1:12" ht="15.75" thickBot="1" x14ac:dyDescent="0.3">
      <c r="A499" s="132"/>
      <c r="B499" s="132"/>
      <c r="C499" s="132"/>
      <c r="D499" s="132"/>
      <c r="E499" s="132"/>
      <c r="F499" s="132"/>
      <c r="G499" s="132"/>
      <c r="H499" s="132"/>
      <c r="I499" s="132"/>
      <c r="J499" s="132"/>
      <c r="K499" s="132"/>
      <c r="L499" s="132"/>
    </row>
    <row r="500" spans="1:12" ht="15.75" thickBot="1" x14ac:dyDescent="0.3">
      <c r="A500" s="132"/>
      <c r="B500" s="132"/>
      <c r="C500" s="132"/>
      <c r="D500" s="132"/>
      <c r="E500" s="132"/>
      <c r="F500" s="132"/>
      <c r="G500" s="132"/>
      <c r="H500" s="132"/>
      <c r="I500" s="132"/>
      <c r="J500" s="132"/>
      <c r="K500" s="132"/>
      <c r="L500" s="132"/>
    </row>
    <row r="501" spans="1:12" ht="15.75" thickBot="1" x14ac:dyDescent="0.3">
      <c r="A501" s="132"/>
      <c r="B501" s="132"/>
      <c r="C501" s="132"/>
      <c r="D501" s="132"/>
      <c r="E501" s="132"/>
      <c r="F501" s="132"/>
      <c r="G501" s="132"/>
      <c r="H501" s="132"/>
      <c r="I501" s="132"/>
      <c r="J501" s="132"/>
      <c r="K501" s="132"/>
      <c r="L501" s="132"/>
    </row>
    <row r="502" spans="1:12" ht="15.75" thickBot="1" x14ac:dyDescent="0.3">
      <c r="A502" s="132"/>
      <c r="B502" s="132"/>
      <c r="C502" s="132"/>
      <c r="D502" s="132"/>
      <c r="E502" s="132"/>
      <c r="F502" s="132"/>
      <c r="G502" s="132"/>
      <c r="H502" s="132"/>
      <c r="I502" s="132"/>
      <c r="J502" s="132"/>
      <c r="K502" s="132"/>
      <c r="L502" s="132"/>
    </row>
    <row r="503" spans="1:12" ht="15.75" thickBot="1" x14ac:dyDescent="0.3">
      <c r="A503" s="132"/>
      <c r="B503" s="132"/>
      <c r="C503" s="132"/>
      <c r="D503" s="132"/>
      <c r="E503" s="132"/>
      <c r="F503" s="132"/>
      <c r="G503" s="132"/>
      <c r="H503" s="132"/>
      <c r="I503" s="132"/>
      <c r="J503" s="132"/>
      <c r="K503" s="132"/>
      <c r="L503" s="132"/>
    </row>
    <row r="504" spans="1:12" ht="15.75" thickBot="1" x14ac:dyDescent="0.3">
      <c r="A504" s="132"/>
      <c r="B504" s="132"/>
      <c r="C504" s="132"/>
      <c r="D504" s="132"/>
      <c r="E504" s="132"/>
      <c r="F504" s="132"/>
      <c r="G504" s="132"/>
      <c r="H504" s="132"/>
      <c r="I504" s="132"/>
      <c r="J504" s="132"/>
      <c r="K504" s="132"/>
      <c r="L504" s="132"/>
    </row>
    <row r="505" spans="1:12" ht="15.75" thickBot="1" x14ac:dyDescent="0.3">
      <c r="A505" s="132"/>
      <c r="B505" s="132"/>
      <c r="C505" s="132"/>
      <c r="D505" s="132"/>
      <c r="E505" s="132"/>
      <c r="F505" s="132"/>
      <c r="G505" s="132"/>
      <c r="H505" s="132"/>
      <c r="I505" s="132"/>
      <c r="J505" s="132"/>
      <c r="K505" s="132"/>
      <c r="L505" s="132"/>
    </row>
    <row r="506" spans="1:12" ht="15.75" thickBot="1" x14ac:dyDescent="0.3">
      <c r="A506" s="132"/>
      <c r="B506" s="132"/>
      <c r="C506" s="132"/>
      <c r="D506" s="132"/>
      <c r="E506" s="132"/>
      <c r="F506" s="132"/>
      <c r="G506" s="132"/>
      <c r="H506" s="132"/>
      <c r="I506" s="132"/>
      <c r="J506" s="132"/>
      <c r="K506" s="132"/>
      <c r="L506" s="132"/>
    </row>
    <row r="507" spans="1:12" ht="15.75" thickBot="1" x14ac:dyDescent="0.3">
      <c r="A507" s="132"/>
      <c r="B507" s="132"/>
      <c r="C507" s="132"/>
      <c r="D507" s="132"/>
      <c r="E507" s="132"/>
      <c r="F507" s="132"/>
      <c r="G507" s="132"/>
      <c r="H507" s="132"/>
      <c r="I507" s="132"/>
      <c r="J507" s="132"/>
      <c r="K507" s="132"/>
      <c r="L507" s="132"/>
    </row>
    <row r="508" spans="1:12" ht="15.75" thickBot="1" x14ac:dyDescent="0.3">
      <c r="A508" s="132"/>
      <c r="B508" s="132"/>
      <c r="C508" s="132"/>
      <c r="D508" s="132"/>
      <c r="E508" s="132"/>
      <c r="F508" s="132"/>
      <c r="G508" s="132"/>
      <c r="H508" s="132"/>
      <c r="I508" s="132"/>
      <c r="J508" s="132"/>
      <c r="K508" s="132"/>
      <c r="L508" s="132"/>
    </row>
    <row r="509" spans="1:12" ht="15.75" thickBot="1" x14ac:dyDescent="0.3">
      <c r="A509" s="132"/>
      <c r="B509" s="132"/>
      <c r="C509" s="132"/>
      <c r="D509" s="132"/>
      <c r="E509" s="132"/>
      <c r="F509" s="132"/>
      <c r="G509" s="132"/>
      <c r="H509" s="132"/>
      <c r="I509" s="132"/>
      <c r="J509" s="132"/>
      <c r="K509" s="132"/>
      <c r="L509" s="132"/>
    </row>
    <row r="510" spans="1:12" ht="15.75" thickBot="1" x14ac:dyDescent="0.3">
      <c r="A510" s="132"/>
      <c r="B510" s="132"/>
      <c r="C510" s="132"/>
      <c r="D510" s="132"/>
      <c r="E510" s="132"/>
      <c r="F510" s="132"/>
      <c r="G510" s="132"/>
      <c r="H510" s="132"/>
      <c r="I510" s="132"/>
      <c r="J510" s="132"/>
      <c r="K510" s="132"/>
      <c r="L510" s="132"/>
    </row>
    <row r="511" spans="1:12" ht="15.75" thickBot="1" x14ac:dyDescent="0.3">
      <c r="A511" s="132"/>
      <c r="B511" s="132"/>
      <c r="C511" s="132"/>
      <c r="D511" s="132"/>
      <c r="E511" s="132"/>
      <c r="F511" s="132"/>
      <c r="G511" s="132"/>
      <c r="H511" s="132"/>
      <c r="I511" s="132"/>
      <c r="J511" s="132"/>
      <c r="K511" s="132"/>
      <c r="L511" s="132"/>
    </row>
    <row r="512" spans="1:12" ht="15.75" thickBot="1" x14ac:dyDescent="0.3">
      <c r="A512" s="132"/>
      <c r="B512" s="132"/>
      <c r="C512" s="132"/>
      <c r="D512" s="132"/>
      <c r="E512" s="132"/>
      <c r="F512" s="132"/>
      <c r="G512" s="132"/>
      <c r="H512" s="132"/>
      <c r="I512" s="132"/>
      <c r="J512" s="132"/>
      <c r="K512" s="132"/>
      <c r="L512" s="132"/>
    </row>
    <row r="513" spans="1:12" ht="15.75" thickBot="1" x14ac:dyDescent="0.3">
      <c r="A513" s="132"/>
      <c r="B513" s="132"/>
      <c r="C513" s="132"/>
      <c r="D513" s="132"/>
      <c r="E513" s="132"/>
      <c r="F513" s="132"/>
      <c r="G513" s="132"/>
      <c r="H513" s="132"/>
      <c r="I513" s="132"/>
      <c r="J513" s="132"/>
      <c r="K513" s="132"/>
      <c r="L513" s="132"/>
    </row>
    <row r="514" spans="1:12" ht="15.75" thickBot="1" x14ac:dyDescent="0.3">
      <c r="A514" s="132"/>
      <c r="B514" s="132"/>
      <c r="C514" s="132"/>
      <c r="D514" s="132"/>
      <c r="E514" s="132"/>
      <c r="F514" s="132"/>
      <c r="G514" s="132"/>
      <c r="H514" s="132"/>
      <c r="I514" s="132"/>
      <c r="J514" s="132"/>
      <c r="K514" s="132"/>
      <c r="L514" s="132"/>
    </row>
    <row r="515" spans="1:12" ht="15.75" thickBot="1" x14ac:dyDescent="0.3">
      <c r="A515" s="132"/>
      <c r="B515" s="132"/>
      <c r="C515" s="132"/>
      <c r="D515" s="132"/>
      <c r="E515" s="132"/>
      <c r="F515" s="132"/>
      <c r="G515" s="132"/>
      <c r="H515" s="132"/>
      <c r="I515" s="132"/>
      <c r="J515" s="132"/>
      <c r="K515" s="132"/>
      <c r="L515" s="132"/>
    </row>
    <row r="516" spans="1:12" ht="15.75" thickBot="1" x14ac:dyDescent="0.3">
      <c r="A516" s="132"/>
      <c r="B516" s="132"/>
      <c r="C516" s="132"/>
      <c r="D516" s="132"/>
      <c r="E516" s="132"/>
      <c r="F516" s="132"/>
      <c r="G516" s="132"/>
      <c r="H516" s="132"/>
      <c r="I516" s="132"/>
      <c r="J516" s="132"/>
      <c r="K516" s="132"/>
      <c r="L516" s="132"/>
    </row>
    <row r="517" spans="1:12" ht="15.75" thickBot="1" x14ac:dyDescent="0.3">
      <c r="A517" s="132"/>
      <c r="B517" s="132"/>
      <c r="C517" s="132"/>
      <c r="D517" s="132"/>
      <c r="E517" s="132"/>
      <c r="F517" s="132"/>
      <c r="G517" s="132"/>
      <c r="H517" s="132"/>
      <c r="I517" s="132"/>
      <c r="J517" s="132"/>
      <c r="K517" s="132"/>
      <c r="L517" s="132"/>
    </row>
    <row r="518" spans="1:12" ht="15.75" thickBot="1" x14ac:dyDescent="0.3">
      <c r="A518" s="132"/>
      <c r="B518" s="132"/>
      <c r="C518" s="132"/>
      <c r="D518" s="132"/>
      <c r="E518" s="132"/>
      <c r="F518" s="132"/>
      <c r="G518" s="132"/>
      <c r="H518" s="132"/>
      <c r="I518" s="132"/>
      <c r="J518" s="132"/>
      <c r="K518" s="132"/>
      <c r="L518" s="132"/>
    </row>
    <row r="519" spans="1:12" ht="15.75" thickBot="1" x14ac:dyDescent="0.3">
      <c r="A519" s="132"/>
      <c r="B519" s="132"/>
      <c r="C519" s="132"/>
      <c r="D519" s="132"/>
      <c r="E519" s="132"/>
      <c r="F519" s="132"/>
      <c r="G519" s="132"/>
      <c r="H519" s="132"/>
      <c r="I519" s="132"/>
      <c r="J519" s="132"/>
      <c r="K519" s="132"/>
      <c r="L519" s="132"/>
    </row>
    <row r="520" spans="1:12" ht="15.75" thickBot="1" x14ac:dyDescent="0.3">
      <c r="A520" s="132"/>
      <c r="B520" s="132"/>
      <c r="C520" s="132"/>
      <c r="D520" s="132"/>
      <c r="E520" s="132"/>
      <c r="F520" s="132"/>
      <c r="G520" s="132"/>
      <c r="H520" s="132"/>
      <c r="I520" s="132"/>
      <c r="J520" s="132"/>
      <c r="K520" s="132"/>
      <c r="L520" s="132"/>
    </row>
    <row r="521" spans="1:12" ht="15.75" thickBot="1" x14ac:dyDescent="0.3">
      <c r="A521" s="132"/>
      <c r="B521" s="132"/>
      <c r="C521" s="132"/>
      <c r="D521" s="132"/>
      <c r="E521" s="132"/>
      <c r="F521" s="132"/>
      <c r="G521" s="132"/>
      <c r="H521" s="132"/>
      <c r="I521" s="132"/>
      <c r="J521" s="132"/>
      <c r="K521" s="132"/>
      <c r="L521" s="132"/>
    </row>
    <row r="522" spans="1:12" ht="15.75" thickBot="1" x14ac:dyDescent="0.3">
      <c r="A522" s="132"/>
      <c r="B522" s="132"/>
      <c r="C522" s="132"/>
      <c r="D522" s="132"/>
      <c r="E522" s="132"/>
      <c r="F522" s="132"/>
      <c r="G522" s="132"/>
      <c r="H522" s="132"/>
      <c r="I522" s="132"/>
      <c r="J522" s="132"/>
      <c r="K522" s="132"/>
      <c r="L522" s="132"/>
    </row>
    <row r="523" spans="1:12" ht="15.75" thickBot="1" x14ac:dyDescent="0.3">
      <c r="A523" s="132"/>
      <c r="B523" s="132"/>
      <c r="C523" s="132"/>
      <c r="D523" s="132"/>
      <c r="E523" s="132"/>
      <c r="F523" s="132"/>
      <c r="G523" s="132"/>
      <c r="H523" s="132"/>
      <c r="I523" s="132"/>
      <c r="J523" s="132"/>
      <c r="K523" s="132"/>
      <c r="L523" s="132"/>
    </row>
    <row r="524" spans="1:12" ht="15.75" thickBot="1" x14ac:dyDescent="0.3">
      <c r="A524" s="132"/>
      <c r="B524" s="132"/>
      <c r="C524" s="132"/>
      <c r="D524" s="132"/>
      <c r="E524" s="132"/>
      <c r="F524" s="132"/>
      <c r="G524" s="132"/>
      <c r="H524" s="132"/>
      <c r="I524" s="132"/>
      <c r="J524" s="132"/>
      <c r="K524" s="132"/>
      <c r="L524" s="132"/>
    </row>
    <row r="525" spans="1:12" ht="15.75" thickBot="1" x14ac:dyDescent="0.3">
      <c r="A525" s="132"/>
      <c r="B525" s="132"/>
      <c r="C525" s="132"/>
      <c r="D525" s="132"/>
      <c r="E525" s="132"/>
      <c r="F525" s="132"/>
      <c r="G525" s="132"/>
      <c r="H525" s="132"/>
      <c r="I525" s="132"/>
      <c r="J525" s="132"/>
      <c r="K525" s="132"/>
      <c r="L525" s="132"/>
    </row>
    <row r="526" spans="1:12" ht="15.75" thickBot="1" x14ac:dyDescent="0.3">
      <c r="A526" s="132"/>
      <c r="B526" s="132"/>
      <c r="C526" s="132"/>
      <c r="D526" s="132"/>
      <c r="E526" s="132"/>
      <c r="F526" s="132"/>
      <c r="G526" s="132"/>
      <c r="H526" s="132"/>
      <c r="I526" s="132"/>
      <c r="J526" s="132"/>
      <c r="K526" s="132"/>
      <c r="L526" s="132"/>
    </row>
    <row r="527" spans="1:12" ht="15.75" thickBot="1" x14ac:dyDescent="0.3">
      <c r="A527" s="132"/>
      <c r="B527" s="132"/>
      <c r="C527" s="132"/>
      <c r="D527" s="132"/>
      <c r="E527" s="132"/>
      <c r="F527" s="132"/>
      <c r="G527" s="132"/>
      <c r="H527" s="132"/>
      <c r="I527" s="132"/>
      <c r="J527" s="132"/>
      <c r="K527" s="132"/>
      <c r="L527" s="132"/>
    </row>
    <row r="528" spans="1:12" ht="15.75" thickBot="1" x14ac:dyDescent="0.3">
      <c r="A528" s="132"/>
      <c r="B528" s="132"/>
      <c r="C528" s="132"/>
      <c r="D528" s="132"/>
      <c r="E528" s="132"/>
      <c r="F528" s="132"/>
      <c r="G528" s="132"/>
      <c r="H528" s="132"/>
      <c r="I528" s="132"/>
      <c r="J528" s="132"/>
      <c r="K528" s="132"/>
      <c r="L528" s="132"/>
    </row>
    <row r="529" spans="1:12" ht="15.75" thickBot="1" x14ac:dyDescent="0.3">
      <c r="A529" s="132"/>
      <c r="B529" s="132"/>
      <c r="C529" s="132"/>
      <c r="D529" s="132"/>
      <c r="E529" s="132"/>
      <c r="F529" s="132"/>
      <c r="G529" s="132"/>
      <c r="H529" s="132"/>
      <c r="I529" s="132"/>
      <c r="J529" s="132"/>
      <c r="K529" s="132"/>
      <c r="L529" s="132"/>
    </row>
    <row r="530" spans="1:12" ht="15.75" thickBot="1" x14ac:dyDescent="0.3">
      <c r="A530" s="132"/>
      <c r="B530" s="132"/>
      <c r="C530" s="132"/>
      <c r="D530" s="132"/>
      <c r="E530" s="132"/>
      <c r="F530" s="132"/>
      <c r="G530" s="132"/>
      <c r="H530" s="132"/>
      <c r="I530" s="132"/>
      <c r="J530" s="132"/>
      <c r="K530" s="132"/>
      <c r="L530" s="132"/>
    </row>
    <row r="531" spans="1:12" ht="15.75" thickBot="1" x14ac:dyDescent="0.3">
      <c r="A531" s="132"/>
      <c r="B531" s="132"/>
      <c r="C531" s="132"/>
      <c r="D531" s="132"/>
      <c r="E531" s="132"/>
      <c r="F531" s="132"/>
      <c r="G531" s="132"/>
      <c r="H531" s="132"/>
      <c r="I531" s="132"/>
      <c r="J531" s="132"/>
      <c r="K531" s="132"/>
      <c r="L531" s="132"/>
    </row>
    <row r="532" spans="1:12" ht="15.75" thickBot="1" x14ac:dyDescent="0.3">
      <c r="A532" s="132"/>
      <c r="B532" s="132"/>
      <c r="C532" s="132"/>
      <c r="D532" s="132"/>
      <c r="E532" s="132"/>
      <c r="F532" s="132"/>
      <c r="G532" s="132"/>
      <c r="H532" s="132"/>
      <c r="I532" s="132"/>
      <c r="J532" s="132"/>
      <c r="K532" s="132"/>
      <c r="L532" s="132"/>
    </row>
    <row r="533" spans="1:12" ht="15.75" thickBot="1" x14ac:dyDescent="0.3">
      <c r="A533" s="132"/>
      <c r="B533" s="132"/>
      <c r="C533" s="132"/>
      <c r="D533" s="132"/>
      <c r="E533" s="132"/>
      <c r="F533" s="132"/>
      <c r="G533" s="132"/>
      <c r="H533" s="132"/>
      <c r="I533" s="132"/>
      <c r="J533" s="132"/>
      <c r="K533" s="132"/>
      <c r="L533" s="132"/>
    </row>
    <row r="534" spans="1:12" ht="15.75" thickBot="1" x14ac:dyDescent="0.3">
      <c r="A534" s="132"/>
      <c r="B534" s="132"/>
      <c r="C534" s="132"/>
      <c r="D534" s="132"/>
      <c r="E534" s="132"/>
      <c r="F534" s="132"/>
      <c r="G534" s="132"/>
      <c r="H534" s="132"/>
      <c r="I534" s="132"/>
      <c r="J534" s="132"/>
      <c r="K534" s="132"/>
      <c r="L534" s="132"/>
    </row>
    <row r="535" spans="1:12" ht="15.75" thickBot="1" x14ac:dyDescent="0.3">
      <c r="A535" s="132"/>
      <c r="B535" s="132"/>
      <c r="C535" s="132"/>
      <c r="D535" s="132"/>
      <c r="E535" s="132"/>
      <c r="F535" s="132"/>
      <c r="G535" s="132"/>
      <c r="H535" s="132"/>
      <c r="I535" s="132"/>
      <c r="J535" s="132"/>
      <c r="K535" s="132"/>
      <c r="L535" s="132"/>
    </row>
    <row r="536" spans="1:12" ht="15.75" thickBot="1" x14ac:dyDescent="0.3">
      <c r="A536" s="132"/>
      <c r="B536" s="132"/>
      <c r="C536" s="132"/>
      <c r="D536" s="132"/>
      <c r="E536" s="132"/>
      <c r="F536" s="132"/>
      <c r="G536" s="132"/>
      <c r="H536" s="132"/>
      <c r="I536" s="132"/>
      <c r="J536" s="132"/>
      <c r="K536" s="132"/>
      <c r="L536" s="132"/>
    </row>
    <row r="537" spans="1:12" ht="15.75" thickBot="1" x14ac:dyDescent="0.3">
      <c r="A537" s="132"/>
      <c r="B537" s="132"/>
      <c r="C537" s="132"/>
      <c r="D537" s="132"/>
      <c r="E537" s="132"/>
      <c r="F537" s="132"/>
      <c r="G537" s="132"/>
      <c r="H537" s="132"/>
      <c r="I537" s="132"/>
      <c r="J537" s="132"/>
      <c r="K537" s="132"/>
      <c r="L537" s="132"/>
    </row>
    <row r="538" spans="1:12" ht="15.75" thickBot="1" x14ac:dyDescent="0.3">
      <c r="A538" s="132"/>
      <c r="B538" s="132"/>
      <c r="C538" s="132"/>
      <c r="D538" s="132"/>
      <c r="E538" s="132"/>
      <c r="F538" s="132"/>
      <c r="G538" s="132"/>
      <c r="H538" s="132"/>
      <c r="I538" s="132"/>
      <c r="J538" s="132"/>
      <c r="K538" s="132"/>
      <c r="L538" s="132"/>
    </row>
    <row r="539" spans="1:12" ht="15.75" thickBot="1" x14ac:dyDescent="0.3">
      <c r="A539" s="132"/>
      <c r="B539" s="132"/>
      <c r="C539" s="132"/>
      <c r="D539" s="132"/>
      <c r="E539" s="132"/>
      <c r="F539" s="132"/>
      <c r="G539" s="132"/>
      <c r="H539" s="132"/>
      <c r="I539" s="132"/>
      <c r="J539" s="132"/>
      <c r="K539" s="132"/>
      <c r="L539" s="132"/>
    </row>
    <row r="540" spans="1:12" ht="15.75" thickBot="1" x14ac:dyDescent="0.3">
      <c r="A540" s="132"/>
      <c r="B540" s="132"/>
      <c r="C540" s="132"/>
      <c r="D540" s="132"/>
      <c r="E540" s="132"/>
      <c r="F540" s="132"/>
      <c r="G540" s="132"/>
      <c r="H540" s="132"/>
      <c r="I540" s="132"/>
      <c r="J540" s="132"/>
      <c r="K540" s="132"/>
      <c r="L540" s="132"/>
    </row>
    <row r="541" spans="1:12" ht="15.75" thickBot="1" x14ac:dyDescent="0.3">
      <c r="A541" s="132"/>
      <c r="B541" s="132"/>
      <c r="C541" s="132"/>
      <c r="D541" s="132"/>
      <c r="E541" s="132"/>
      <c r="F541" s="132"/>
      <c r="G541" s="132"/>
      <c r="H541" s="132"/>
      <c r="I541" s="132"/>
      <c r="J541" s="132"/>
      <c r="K541" s="132"/>
      <c r="L541" s="132"/>
    </row>
    <row r="542" spans="1:12" ht="15.75" thickBot="1" x14ac:dyDescent="0.3">
      <c r="A542" s="132"/>
      <c r="B542" s="132"/>
      <c r="C542" s="132"/>
      <c r="D542" s="132"/>
      <c r="E542" s="132"/>
      <c r="F542" s="132"/>
      <c r="G542" s="132"/>
      <c r="H542" s="132"/>
      <c r="I542" s="132"/>
      <c r="J542" s="132"/>
      <c r="K542" s="132"/>
      <c r="L542" s="132"/>
    </row>
    <row r="543" spans="1:12" ht="15.75" thickBot="1" x14ac:dyDescent="0.3">
      <c r="A543" s="132"/>
      <c r="B543" s="132"/>
      <c r="C543" s="132"/>
      <c r="D543" s="132"/>
      <c r="E543" s="132"/>
      <c r="F543" s="132"/>
      <c r="G543" s="132"/>
      <c r="H543" s="132"/>
      <c r="I543" s="132"/>
      <c r="J543" s="132"/>
      <c r="K543" s="132"/>
      <c r="L543" s="132"/>
    </row>
    <row r="544" spans="1:12" ht="15.75" thickBot="1" x14ac:dyDescent="0.3">
      <c r="A544" s="132"/>
      <c r="B544" s="132"/>
      <c r="C544" s="132"/>
      <c r="D544" s="132"/>
      <c r="E544" s="132"/>
      <c r="F544" s="132"/>
      <c r="G544" s="132"/>
      <c r="H544" s="132"/>
      <c r="I544" s="132"/>
      <c r="J544" s="132"/>
      <c r="K544" s="132"/>
      <c r="L544" s="132"/>
    </row>
    <row r="545" spans="1:12" ht="15.75" thickBot="1" x14ac:dyDescent="0.3">
      <c r="A545" s="132"/>
      <c r="B545" s="132"/>
      <c r="C545" s="132"/>
      <c r="D545" s="132"/>
      <c r="E545" s="132"/>
      <c r="F545" s="132"/>
      <c r="G545" s="132"/>
      <c r="H545" s="132"/>
      <c r="I545" s="132"/>
      <c r="J545" s="132"/>
      <c r="K545" s="132"/>
      <c r="L545" s="132"/>
    </row>
    <row r="546" spans="1:12" ht="15.75" thickBot="1" x14ac:dyDescent="0.3">
      <c r="A546" s="132"/>
      <c r="B546" s="132"/>
      <c r="C546" s="132"/>
      <c r="D546" s="132"/>
      <c r="E546" s="132"/>
      <c r="F546" s="132"/>
      <c r="G546" s="132"/>
      <c r="H546" s="132"/>
      <c r="I546" s="132"/>
      <c r="J546" s="132"/>
      <c r="K546" s="132"/>
      <c r="L546" s="132"/>
    </row>
    <row r="547" spans="1:12" ht="15.75" thickBot="1" x14ac:dyDescent="0.3">
      <c r="A547" s="132"/>
      <c r="B547" s="132"/>
      <c r="C547" s="132"/>
      <c r="D547" s="132"/>
      <c r="E547" s="132"/>
      <c r="F547" s="132"/>
      <c r="G547" s="132"/>
      <c r="H547" s="132"/>
      <c r="I547" s="132"/>
      <c r="J547" s="132"/>
      <c r="K547" s="132"/>
      <c r="L547" s="132"/>
    </row>
    <row r="548" spans="1:12" ht="15.75" thickBot="1" x14ac:dyDescent="0.3">
      <c r="A548" s="132"/>
      <c r="B548" s="132"/>
      <c r="C548" s="132"/>
      <c r="D548" s="132"/>
      <c r="E548" s="132"/>
      <c r="F548" s="132"/>
      <c r="G548" s="132"/>
      <c r="H548" s="132"/>
      <c r="I548" s="132"/>
      <c r="J548" s="132"/>
      <c r="K548" s="132"/>
      <c r="L548" s="132"/>
    </row>
    <row r="549" spans="1:12" ht="15.75" thickBot="1" x14ac:dyDescent="0.3">
      <c r="A549" s="132"/>
      <c r="B549" s="132"/>
      <c r="C549" s="132"/>
      <c r="D549" s="132"/>
      <c r="E549" s="132"/>
      <c r="F549" s="132"/>
      <c r="G549" s="132"/>
      <c r="H549" s="132"/>
      <c r="I549" s="132"/>
      <c r="J549" s="132"/>
      <c r="K549" s="132"/>
      <c r="L549" s="132"/>
    </row>
    <row r="550" spans="1:12" ht="15.75" thickBot="1" x14ac:dyDescent="0.3">
      <c r="A550" s="132"/>
      <c r="B550" s="132"/>
      <c r="C550" s="132"/>
      <c r="D550" s="132"/>
      <c r="E550" s="132"/>
      <c r="F550" s="132"/>
      <c r="G550" s="132"/>
      <c r="H550" s="132"/>
      <c r="I550" s="132"/>
      <c r="J550" s="132"/>
      <c r="K550" s="132"/>
      <c r="L550" s="132"/>
    </row>
    <row r="551" spans="1:12" ht="15.75" thickBot="1" x14ac:dyDescent="0.3">
      <c r="A551" s="132"/>
      <c r="B551" s="132"/>
      <c r="C551" s="132"/>
      <c r="D551" s="132"/>
      <c r="E551" s="132"/>
      <c r="F551" s="132"/>
      <c r="G551" s="132"/>
      <c r="H551" s="132"/>
      <c r="I551" s="132"/>
      <c r="J551" s="132"/>
      <c r="K551" s="132"/>
      <c r="L551" s="132"/>
    </row>
    <row r="552" spans="1:12" ht="15.75" thickBot="1" x14ac:dyDescent="0.3">
      <c r="A552" s="132"/>
      <c r="B552" s="132"/>
      <c r="C552" s="132"/>
      <c r="D552" s="132"/>
      <c r="E552" s="132"/>
      <c r="F552" s="132"/>
      <c r="G552" s="132"/>
      <c r="H552" s="132"/>
      <c r="I552" s="132"/>
      <c r="J552" s="132"/>
      <c r="K552" s="132"/>
      <c r="L552" s="132"/>
    </row>
    <row r="553" spans="1:12" ht="15.75" thickBot="1" x14ac:dyDescent="0.3">
      <c r="A553" s="132"/>
      <c r="B553" s="132"/>
      <c r="C553" s="132"/>
      <c r="D553" s="132"/>
      <c r="E553" s="132"/>
      <c r="F553" s="132"/>
      <c r="G553" s="132"/>
      <c r="H553" s="132"/>
      <c r="I553" s="132"/>
      <c r="J553" s="132"/>
      <c r="K553" s="132"/>
      <c r="L553" s="132"/>
    </row>
    <row r="554" spans="1:12" ht="15.75" thickBot="1" x14ac:dyDescent="0.3">
      <c r="A554" s="132"/>
      <c r="B554" s="132"/>
      <c r="C554" s="132"/>
      <c r="D554" s="132"/>
      <c r="E554" s="132"/>
      <c r="F554" s="132"/>
      <c r="G554" s="132"/>
      <c r="H554" s="132"/>
      <c r="I554" s="132"/>
      <c r="J554" s="132"/>
      <c r="K554" s="132"/>
      <c r="L554" s="132"/>
    </row>
    <row r="555" spans="1:12" ht="15.75" thickBot="1" x14ac:dyDescent="0.3">
      <c r="A555" s="132"/>
      <c r="B555" s="132"/>
      <c r="C555" s="132"/>
      <c r="D555" s="132"/>
      <c r="E555" s="132"/>
      <c r="F555" s="132"/>
      <c r="G555" s="132"/>
      <c r="H555" s="132"/>
      <c r="I555" s="132"/>
      <c r="J555" s="132"/>
      <c r="K555" s="132"/>
      <c r="L555" s="132"/>
    </row>
    <row r="556" spans="1:12" ht="15.75" thickBot="1" x14ac:dyDescent="0.3">
      <c r="A556" s="132"/>
      <c r="B556" s="132"/>
      <c r="C556" s="132"/>
      <c r="D556" s="132"/>
      <c r="E556" s="132"/>
      <c r="F556" s="132"/>
      <c r="G556" s="132"/>
      <c r="H556" s="132"/>
      <c r="I556" s="132"/>
      <c r="J556" s="132"/>
      <c r="K556" s="132"/>
      <c r="L556" s="132"/>
    </row>
    <row r="557" spans="1:12" ht="15.75" thickBot="1" x14ac:dyDescent="0.3">
      <c r="A557" s="132"/>
      <c r="B557" s="132"/>
      <c r="C557" s="132"/>
      <c r="D557" s="132"/>
      <c r="E557" s="132"/>
      <c r="F557" s="132"/>
      <c r="G557" s="132"/>
      <c r="H557" s="132"/>
      <c r="I557" s="132"/>
      <c r="J557" s="132"/>
      <c r="K557" s="132"/>
      <c r="L557" s="132"/>
    </row>
    <row r="558" spans="1:12" ht="15.75" thickBot="1" x14ac:dyDescent="0.3">
      <c r="A558" s="132"/>
      <c r="B558" s="132"/>
      <c r="C558" s="132"/>
      <c r="D558" s="132"/>
      <c r="E558" s="132"/>
      <c r="F558" s="132"/>
      <c r="G558" s="132"/>
      <c r="H558" s="132"/>
      <c r="I558" s="132"/>
      <c r="J558" s="132"/>
      <c r="K558" s="132"/>
      <c r="L558" s="132"/>
    </row>
    <row r="559" spans="1:12" ht="15.75" thickBot="1" x14ac:dyDescent="0.3">
      <c r="A559" s="132"/>
      <c r="B559" s="132"/>
      <c r="C559" s="132"/>
      <c r="D559" s="132"/>
      <c r="E559" s="132"/>
      <c r="F559" s="132"/>
      <c r="G559" s="132"/>
      <c r="H559" s="132"/>
      <c r="I559" s="132"/>
      <c r="J559" s="132"/>
      <c r="K559" s="132"/>
      <c r="L559" s="132"/>
    </row>
    <row r="560" spans="1:12" ht="15.75" thickBot="1" x14ac:dyDescent="0.3">
      <c r="A560" s="132"/>
      <c r="B560" s="132"/>
      <c r="C560" s="132"/>
      <c r="D560" s="132"/>
      <c r="E560" s="132"/>
      <c r="F560" s="132"/>
      <c r="G560" s="132"/>
      <c r="H560" s="132"/>
      <c r="I560" s="132"/>
      <c r="J560" s="132"/>
      <c r="K560" s="132"/>
      <c r="L560" s="132"/>
    </row>
    <row r="561" spans="1:12" ht="15.75" thickBot="1" x14ac:dyDescent="0.3">
      <c r="A561" s="132"/>
      <c r="B561" s="132"/>
      <c r="C561" s="132"/>
      <c r="D561" s="132"/>
      <c r="E561" s="132"/>
      <c r="F561" s="132"/>
      <c r="G561" s="132"/>
      <c r="H561" s="132"/>
      <c r="I561" s="132"/>
      <c r="J561" s="132"/>
      <c r="K561" s="132"/>
      <c r="L561" s="132"/>
    </row>
    <row r="562" spans="1:12" ht="15.75" thickBot="1" x14ac:dyDescent="0.3">
      <c r="A562" s="132"/>
      <c r="B562" s="132"/>
      <c r="C562" s="132"/>
      <c r="D562" s="132"/>
      <c r="E562" s="132"/>
      <c r="F562" s="132"/>
      <c r="G562" s="132"/>
      <c r="H562" s="132"/>
      <c r="I562" s="132"/>
      <c r="J562" s="132"/>
      <c r="K562" s="132"/>
      <c r="L562" s="132"/>
    </row>
    <row r="563" spans="1:12" ht="15.75" thickBot="1" x14ac:dyDescent="0.3">
      <c r="A563" s="132"/>
      <c r="B563" s="132"/>
      <c r="C563" s="132"/>
      <c r="D563" s="132"/>
      <c r="E563" s="132"/>
      <c r="F563" s="132"/>
      <c r="G563" s="132"/>
      <c r="H563" s="132"/>
      <c r="I563" s="132"/>
      <c r="J563" s="132"/>
      <c r="K563" s="132"/>
      <c r="L563" s="132"/>
    </row>
    <row r="564" spans="1:12" ht="15.75" thickBot="1" x14ac:dyDescent="0.3">
      <c r="A564" s="132"/>
      <c r="B564" s="132"/>
      <c r="C564" s="132"/>
      <c r="D564" s="132"/>
      <c r="E564" s="132"/>
      <c r="F564" s="132"/>
      <c r="G564" s="132"/>
      <c r="H564" s="132"/>
      <c r="I564" s="132"/>
      <c r="J564" s="132"/>
      <c r="K564" s="132"/>
      <c r="L564" s="132"/>
    </row>
    <row r="565" spans="1:12" ht="15.75" thickBot="1" x14ac:dyDescent="0.3">
      <c r="A565" s="132"/>
      <c r="B565" s="132"/>
      <c r="C565" s="132"/>
      <c r="D565" s="132"/>
      <c r="E565" s="132"/>
      <c r="F565" s="132"/>
      <c r="G565" s="132"/>
      <c r="H565" s="132"/>
      <c r="I565" s="132"/>
      <c r="J565" s="132"/>
      <c r="K565" s="132"/>
      <c r="L565" s="132"/>
    </row>
    <row r="566" spans="1:12" ht="15.75" thickBot="1" x14ac:dyDescent="0.3">
      <c r="A566" s="132"/>
      <c r="B566" s="132"/>
      <c r="C566" s="132"/>
      <c r="D566" s="132"/>
      <c r="E566" s="132"/>
      <c r="F566" s="132"/>
      <c r="G566" s="132"/>
      <c r="H566" s="132"/>
      <c r="I566" s="132"/>
      <c r="J566" s="132"/>
      <c r="K566" s="132"/>
      <c r="L566" s="132"/>
    </row>
    <row r="567" spans="1:12" ht="15.75" thickBot="1" x14ac:dyDescent="0.3">
      <c r="A567" s="132"/>
      <c r="B567" s="132"/>
      <c r="C567" s="132"/>
      <c r="D567" s="132"/>
      <c r="E567" s="132"/>
      <c r="F567" s="132"/>
      <c r="G567" s="132"/>
      <c r="H567" s="132"/>
      <c r="I567" s="132"/>
      <c r="J567" s="132"/>
      <c r="K567" s="132"/>
      <c r="L567" s="132"/>
    </row>
    <row r="568" spans="1:12" ht="15.75" thickBot="1" x14ac:dyDescent="0.3">
      <c r="A568" s="132"/>
      <c r="B568" s="132"/>
      <c r="C568" s="132"/>
      <c r="D568" s="132"/>
      <c r="E568" s="132"/>
      <c r="F568" s="132"/>
      <c r="G568" s="132"/>
      <c r="H568" s="132"/>
      <c r="I568" s="132"/>
      <c r="J568" s="132"/>
      <c r="K568" s="132"/>
      <c r="L568" s="132"/>
    </row>
    <row r="569" spans="1:12" ht="15.75" thickBot="1" x14ac:dyDescent="0.3">
      <c r="A569" s="132"/>
      <c r="B569" s="132"/>
      <c r="C569" s="132"/>
      <c r="D569" s="132"/>
      <c r="E569" s="132"/>
      <c r="F569" s="132"/>
      <c r="G569" s="132"/>
      <c r="H569" s="132"/>
      <c r="I569" s="132"/>
      <c r="J569" s="132"/>
      <c r="K569" s="132"/>
      <c r="L569" s="132"/>
    </row>
    <row r="570" spans="1:12" ht="15.75" thickBot="1" x14ac:dyDescent="0.3">
      <c r="A570" s="132"/>
      <c r="B570" s="132"/>
      <c r="C570" s="132"/>
      <c r="D570" s="132"/>
      <c r="E570" s="132"/>
      <c r="F570" s="132"/>
      <c r="G570" s="132"/>
      <c r="H570" s="132"/>
      <c r="I570" s="132"/>
      <c r="J570" s="132"/>
      <c r="K570" s="132"/>
      <c r="L570" s="132"/>
    </row>
    <row r="571" spans="1:12" ht="15.75" thickBot="1" x14ac:dyDescent="0.3">
      <c r="A571" s="132"/>
      <c r="B571" s="132"/>
      <c r="C571" s="132"/>
      <c r="D571" s="132"/>
      <c r="E571" s="132"/>
      <c r="F571" s="132"/>
      <c r="G571" s="132"/>
      <c r="H571" s="132"/>
      <c r="I571" s="132"/>
      <c r="J571" s="132"/>
      <c r="K571" s="132"/>
      <c r="L571" s="132"/>
    </row>
    <row r="572" spans="1:12" ht="15.75" thickBot="1" x14ac:dyDescent="0.3">
      <c r="A572" s="132"/>
      <c r="B572" s="132"/>
      <c r="C572" s="132"/>
      <c r="D572" s="132"/>
      <c r="E572" s="132"/>
      <c r="F572" s="132"/>
      <c r="G572" s="132"/>
      <c r="H572" s="132"/>
      <c r="I572" s="132"/>
      <c r="J572" s="132"/>
      <c r="K572" s="132"/>
      <c r="L572" s="132"/>
    </row>
    <row r="573" spans="1:12" ht="15.75" thickBot="1" x14ac:dyDescent="0.3">
      <c r="A573" s="132"/>
      <c r="B573" s="132"/>
      <c r="C573" s="132"/>
      <c r="D573" s="132"/>
      <c r="E573" s="132"/>
      <c r="F573" s="132"/>
      <c r="G573" s="132"/>
      <c r="H573" s="132"/>
      <c r="I573" s="132"/>
      <c r="J573" s="132"/>
      <c r="K573" s="132"/>
      <c r="L573" s="132"/>
    </row>
    <row r="574" spans="1:12" ht="15.75" thickBot="1" x14ac:dyDescent="0.3">
      <c r="A574" s="132"/>
      <c r="B574" s="132"/>
      <c r="C574" s="132"/>
      <c r="D574" s="132"/>
      <c r="E574" s="132"/>
      <c r="F574" s="132"/>
      <c r="G574" s="132"/>
      <c r="H574" s="132"/>
      <c r="I574" s="132"/>
      <c r="J574" s="132"/>
      <c r="K574" s="132"/>
      <c r="L574" s="132"/>
    </row>
    <row r="575" spans="1:12" ht="15.75" thickBot="1" x14ac:dyDescent="0.3">
      <c r="A575" s="132"/>
      <c r="B575" s="132"/>
      <c r="C575" s="132"/>
      <c r="D575" s="132"/>
      <c r="E575" s="132"/>
      <c r="F575" s="132"/>
      <c r="G575" s="132"/>
      <c r="H575" s="132"/>
      <c r="I575" s="132"/>
      <c r="J575" s="132"/>
      <c r="K575" s="132"/>
      <c r="L575" s="132"/>
    </row>
    <row r="576" spans="1:12" ht="15.75" thickBot="1" x14ac:dyDescent="0.3">
      <c r="A576" s="132"/>
      <c r="B576" s="132"/>
      <c r="C576" s="132"/>
      <c r="D576" s="132"/>
      <c r="E576" s="132"/>
      <c r="F576" s="132"/>
      <c r="G576" s="132"/>
      <c r="H576" s="132"/>
      <c r="I576" s="132"/>
      <c r="J576" s="132"/>
      <c r="K576" s="132"/>
      <c r="L576" s="132"/>
    </row>
    <row r="577" spans="1:12" ht="15.75" thickBot="1" x14ac:dyDescent="0.3">
      <c r="A577" s="132"/>
      <c r="B577" s="132"/>
      <c r="C577" s="132"/>
      <c r="D577" s="132"/>
      <c r="E577" s="132"/>
      <c r="F577" s="132"/>
      <c r="G577" s="132"/>
      <c r="H577" s="132"/>
      <c r="I577" s="132"/>
      <c r="J577" s="132"/>
      <c r="K577" s="132"/>
      <c r="L577" s="132"/>
    </row>
    <row r="578" spans="1:12" ht="15.75" thickBot="1" x14ac:dyDescent="0.3">
      <c r="A578" s="132"/>
      <c r="B578" s="132"/>
      <c r="C578" s="132"/>
      <c r="D578" s="132"/>
      <c r="E578" s="132"/>
      <c r="F578" s="132"/>
      <c r="G578" s="132"/>
      <c r="H578" s="132"/>
      <c r="I578" s="132"/>
      <c r="J578" s="132"/>
      <c r="K578" s="132"/>
      <c r="L578" s="132"/>
    </row>
    <row r="579" spans="1:12" ht="15.75" thickBot="1" x14ac:dyDescent="0.3">
      <c r="A579" s="132"/>
      <c r="B579" s="132"/>
      <c r="C579" s="132"/>
      <c r="D579" s="132"/>
      <c r="E579" s="132"/>
      <c r="F579" s="132"/>
      <c r="G579" s="132"/>
      <c r="H579" s="132"/>
      <c r="I579" s="132"/>
      <c r="J579" s="132"/>
      <c r="K579" s="132"/>
      <c r="L579" s="132"/>
    </row>
    <row r="580" spans="1:12" ht="15.75" thickBot="1" x14ac:dyDescent="0.3">
      <c r="A580" s="132"/>
      <c r="B580" s="132"/>
      <c r="C580" s="132"/>
      <c r="D580" s="132"/>
      <c r="E580" s="132"/>
      <c r="F580" s="132"/>
      <c r="G580" s="132"/>
      <c r="H580" s="132"/>
      <c r="I580" s="132"/>
      <c r="J580" s="132"/>
      <c r="K580" s="132"/>
      <c r="L580" s="132"/>
    </row>
    <row r="581" spans="1:12" ht="15.75" thickBot="1" x14ac:dyDescent="0.3">
      <c r="A581" s="132"/>
      <c r="B581" s="132"/>
      <c r="C581" s="132"/>
      <c r="D581" s="132"/>
      <c r="E581" s="132"/>
      <c r="F581" s="132"/>
      <c r="G581" s="132"/>
      <c r="H581" s="132"/>
      <c r="I581" s="132"/>
      <c r="J581" s="132"/>
      <c r="K581" s="132"/>
      <c r="L581" s="132"/>
    </row>
    <row r="582" spans="1:12" ht="15.75" thickBot="1" x14ac:dyDescent="0.3">
      <c r="A582" s="132"/>
      <c r="B582" s="132"/>
      <c r="C582" s="132"/>
      <c r="D582" s="132"/>
      <c r="E582" s="132"/>
      <c r="F582" s="132"/>
      <c r="G582" s="132"/>
      <c r="H582" s="132"/>
      <c r="I582" s="132"/>
      <c r="J582" s="132"/>
      <c r="K582" s="132"/>
      <c r="L582" s="132"/>
    </row>
    <row r="583" spans="1:12" ht="15.75" thickBot="1" x14ac:dyDescent="0.3">
      <c r="A583" s="132"/>
      <c r="B583" s="132"/>
      <c r="C583" s="132"/>
      <c r="D583" s="132"/>
      <c r="E583" s="132"/>
      <c r="F583" s="132"/>
      <c r="G583" s="132"/>
      <c r="H583" s="132"/>
      <c r="I583" s="132"/>
      <c r="J583" s="132"/>
      <c r="K583" s="132"/>
      <c r="L583" s="132"/>
    </row>
    <row r="584" spans="1:12" ht="15.75" thickBot="1" x14ac:dyDescent="0.3">
      <c r="A584" s="132"/>
      <c r="B584" s="132"/>
      <c r="C584" s="132"/>
      <c r="D584" s="132"/>
      <c r="E584" s="132"/>
      <c r="F584" s="132"/>
      <c r="G584" s="132"/>
      <c r="H584" s="132"/>
      <c r="I584" s="132"/>
      <c r="J584" s="132"/>
      <c r="K584" s="132"/>
      <c r="L584" s="132"/>
    </row>
    <row r="585" spans="1:12" ht="15.75" thickBot="1" x14ac:dyDescent="0.3">
      <c r="A585" s="132"/>
      <c r="B585" s="132"/>
      <c r="C585" s="132"/>
      <c r="D585" s="132"/>
      <c r="E585" s="132"/>
      <c r="F585" s="132"/>
      <c r="G585" s="132"/>
      <c r="H585" s="132"/>
      <c r="I585" s="132"/>
      <c r="J585" s="132"/>
      <c r="K585" s="132"/>
      <c r="L585" s="132"/>
    </row>
    <row r="586" spans="1:12" ht="15.75" thickBot="1" x14ac:dyDescent="0.3">
      <c r="A586" s="132"/>
      <c r="B586" s="132"/>
      <c r="C586" s="132"/>
      <c r="D586" s="132"/>
      <c r="E586" s="132"/>
      <c r="F586" s="132"/>
      <c r="G586" s="132"/>
      <c r="H586" s="132"/>
      <c r="I586" s="132"/>
      <c r="J586" s="132"/>
      <c r="K586" s="132"/>
      <c r="L586" s="132"/>
    </row>
    <row r="587" spans="1:12" ht="15.75" thickBot="1" x14ac:dyDescent="0.3">
      <c r="A587" s="132"/>
      <c r="B587" s="132"/>
      <c r="C587" s="132"/>
      <c r="D587" s="132"/>
      <c r="E587" s="132"/>
      <c r="F587" s="132"/>
      <c r="G587" s="132"/>
      <c r="H587" s="132"/>
      <c r="I587" s="132"/>
      <c r="J587" s="132"/>
      <c r="K587" s="132"/>
      <c r="L587" s="132"/>
    </row>
    <row r="588" spans="1:12" ht="15.75" thickBot="1" x14ac:dyDescent="0.3">
      <c r="A588" s="132"/>
      <c r="B588" s="132"/>
      <c r="C588" s="132"/>
      <c r="D588" s="132"/>
      <c r="E588" s="132"/>
      <c r="F588" s="132"/>
      <c r="G588" s="132"/>
      <c r="H588" s="132"/>
      <c r="I588" s="132"/>
      <c r="J588" s="132"/>
      <c r="K588" s="132"/>
      <c r="L588" s="132"/>
    </row>
    <row r="589" spans="1:12" ht="15.75" thickBot="1" x14ac:dyDescent="0.3">
      <c r="A589" s="132"/>
      <c r="B589" s="132"/>
      <c r="C589" s="132"/>
      <c r="D589" s="132"/>
      <c r="E589" s="132"/>
      <c r="F589" s="132"/>
      <c r="G589" s="132"/>
      <c r="H589" s="132"/>
      <c r="I589" s="132"/>
      <c r="J589" s="132"/>
      <c r="K589" s="132"/>
      <c r="L589" s="132"/>
    </row>
    <row r="590" spans="1:12" ht="15.75" thickBot="1" x14ac:dyDescent="0.3">
      <c r="A590" s="132"/>
      <c r="B590" s="132"/>
      <c r="C590" s="132"/>
      <c r="D590" s="132"/>
      <c r="E590" s="132"/>
      <c r="F590" s="132"/>
      <c r="G590" s="132"/>
      <c r="H590" s="132"/>
      <c r="I590" s="132"/>
      <c r="J590" s="132"/>
      <c r="K590" s="132"/>
      <c r="L590" s="132"/>
    </row>
    <row r="591" spans="1:12" ht="15.75" thickBot="1" x14ac:dyDescent="0.3">
      <c r="A591" s="132"/>
      <c r="B591" s="132"/>
      <c r="C591" s="132"/>
      <c r="D591" s="132"/>
      <c r="E591" s="132"/>
      <c r="F591" s="132"/>
      <c r="G591" s="132"/>
      <c r="H591" s="132"/>
      <c r="I591" s="132"/>
      <c r="J591" s="132"/>
      <c r="K591" s="132"/>
      <c r="L591" s="132"/>
    </row>
    <row r="592" spans="1:12" ht="15.75" thickBot="1" x14ac:dyDescent="0.3">
      <c r="A592" s="132"/>
      <c r="B592" s="132"/>
      <c r="C592" s="132"/>
      <c r="D592" s="132"/>
      <c r="E592" s="132"/>
      <c r="F592" s="132"/>
      <c r="G592" s="132"/>
      <c r="H592" s="132"/>
      <c r="I592" s="132"/>
      <c r="J592" s="132"/>
      <c r="K592" s="132"/>
      <c r="L592" s="132"/>
    </row>
    <row r="593" spans="1:12" ht="15.75" thickBot="1" x14ac:dyDescent="0.3">
      <c r="A593" s="132"/>
      <c r="B593" s="132"/>
      <c r="C593" s="132"/>
      <c r="D593" s="132"/>
      <c r="E593" s="132"/>
      <c r="F593" s="132"/>
      <c r="G593" s="132"/>
      <c r="H593" s="132"/>
      <c r="I593" s="132"/>
      <c r="J593" s="132"/>
      <c r="K593" s="132"/>
      <c r="L593" s="132"/>
    </row>
    <row r="594" spans="1:12" ht="15.75" thickBot="1" x14ac:dyDescent="0.3">
      <c r="A594" s="132"/>
      <c r="B594" s="132"/>
      <c r="C594" s="132"/>
      <c r="D594" s="132"/>
      <c r="E594" s="132"/>
      <c r="F594" s="132"/>
      <c r="G594" s="132"/>
      <c r="H594" s="132"/>
      <c r="I594" s="132"/>
      <c r="J594" s="132"/>
      <c r="K594" s="132"/>
      <c r="L594" s="132"/>
    </row>
    <row r="595" spans="1:12" ht="15.75" thickBot="1" x14ac:dyDescent="0.3">
      <c r="A595" s="132"/>
      <c r="B595" s="132"/>
      <c r="C595" s="132"/>
      <c r="D595" s="132"/>
      <c r="E595" s="132"/>
      <c r="F595" s="132"/>
      <c r="G595" s="132"/>
      <c r="H595" s="132"/>
      <c r="I595" s="132"/>
      <c r="J595" s="132"/>
      <c r="K595" s="132"/>
      <c r="L595" s="132"/>
    </row>
    <row r="596" spans="1:12" ht="15.75" thickBot="1" x14ac:dyDescent="0.3">
      <c r="A596" s="132"/>
      <c r="B596" s="132"/>
      <c r="C596" s="132"/>
      <c r="D596" s="132"/>
      <c r="E596" s="132"/>
      <c r="F596" s="132"/>
      <c r="G596" s="132"/>
      <c r="H596" s="132"/>
      <c r="I596" s="132"/>
      <c r="J596" s="132"/>
      <c r="K596" s="132"/>
      <c r="L596" s="132"/>
    </row>
    <row r="597" spans="1:12" ht="15.75" thickBot="1" x14ac:dyDescent="0.3">
      <c r="A597" s="132"/>
      <c r="B597" s="132"/>
      <c r="C597" s="132"/>
      <c r="D597" s="132"/>
      <c r="E597" s="132"/>
      <c r="F597" s="132"/>
      <c r="G597" s="132"/>
      <c r="H597" s="132"/>
      <c r="I597" s="132"/>
      <c r="J597" s="132"/>
      <c r="K597" s="132"/>
      <c r="L597" s="132"/>
    </row>
    <row r="598" spans="1:12" ht="15.75" thickBot="1" x14ac:dyDescent="0.3">
      <c r="A598" s="132"/>
      <c r="B598" s="132"/>
      <c r="C598" s="132"/>
      <c r="D598" s="132"/>
      <c r="E598" s="132"/>
      <c r="F598" s="132"/>
      <c r="G598" s="132"/>
      <c r="H598" s="132"/>
      <c r="I598" s="132"/>
      <c r="J598" s="132"/>
      <c r="K598" s="132"/>
      <c r="L598" s="132"/>
    </row>
    <row r="599" spans="1:12" ht="15.75" thickBot="1" x14ac:dyDescent="0.3">
      <c r="A599" s="132"/>
      <c r="B599" s="132"/>
      <c r="C599" s="132"/>
      <c r="D599" s="132"/>
      <c r="E599" s="132"/>
      <c r="F599" s="132"/>
      <c r="G599" s="132"/>
      <c r="H599" s="132"/>
      <c r="I599" s="132"/>
      <c r="J599" s="132"/>
      <c r="K599" s="132"/>
      <c r="L599" s="132"/>
    </row>
    <row r="600" spans="1:12" ht="15.75" thickBot="1" x14ac:dyDescent="0.3">
      <c r="A600" s="132"/>
      <c r="B600" s="132"/>
      <c r="C600" s="132"/>
      <c r="D600" s="132"/>
      <c r="E600" s="132"/>
      <c r="F600" s="132"/>
      <c r="G600" s="132"/>
      <c r="H600" s="132"/>
      <c r="I600" s="132"/>
      <c r="J600" s="132"/>
      <c r="K600" s="132"/>
      <c r="L600" s="132"/>
    </row>
    <row r="601" spans="1:12" ht="15.75" thickBot="1" x14ac:dyDescent="0.3">
      <c r="A601" s="132"/>
      <c r="B601" s="132"/>
      <c r="C601" s="132"/>
      <c r="D601" s="132"/>
      <c r="E601" s="132"/>
      <c r="F601" s="132"/>
      <c r="G601" s="132"/>
      <c r="H601" s="132"/>
      <c r="I601" s="132"/>
      <c r="J601" s="132"/>
      <c r="K601" s="132"/>
      <c r="L601" s="132"/>
    </row>
    <row r="602" spans="1:12" ht="15.75" thickBot="1" x14ac:dyDescent="0.3">
      <c r="A602" s="132"/>
      <c r="B602" s="132"/>
      <c r="C602" s="132"/>
      <c r="D602" s="132"/>
      <c r="E602" s="132"/>
      <c r="F602" s="132"/>
      <c r="G602" s="132"/>
      <c r="H602" s="132"/>
      <c r="I602" s="132"/>
      <c r="J602" s="132"/>
      <c r="K602" s="132"/>
      <c r="L602" s="132"/>
    </row>
    <row r="603" spans="1:12" ht="15.75" thickBot="1" x14ac:dyDescent="0.3">
      <c r="A603" s="132"/>
      <c r="B603" s="132"/>
      <c r="C603" s="132"/>
      <c r="D603" s="132"/>
      <c r="E603" s="132"/>
      <c r="F603" s="132"/>
      <c r="G603" s="132"/>
      <c r="H603" s="132"/>
      <c r="I603" s="132"/>
      <c r="J603" s="132"/>
      <c r="K603" s="132"/>
      <c r="L603" s="132"/>
    </row>
    <row r="604" spans="1:12" ht="15.75" thickBot="1" x14ac:dyDescent="0.3">
      <c r="A604" s="132"/>
      <c r="B604" s="132"/>
      <c r="C604" s="132"/>
      <c r="D604" s="132"/>
      <c r="E604" s="132"/>
      <c r="F604" s="132"/>
      <c r="G604" s="132"/>
      <c r="H604" s="132"/>
      <c r="I604" s="132"/>
      <c r="J604" s="132"/>
      <c r="K604" s="132"/>
      <c r="L604" s="132"/>
    </row>
    <row r="605" spans="1:12" ht="15.75" thickBot="1" x14ac:dyDescent="0.3">
      <c r="A605" s="132"/>
      <c r="B605" s="132"/>
      <c r="C605" s="132"/>
      <c r="D605" s="132"/>
      <c r="E605" s="132"/>
      <c r="F605" s="132"/>
      <c r="G605" s="132"/>
      <c r="H605" s="132"/>
      <c r="I605" s="132"/>
      <c r="J605" s="132"/>
      <c r="K605" s="132"/>
      <c r="L605" s="132"/>
    </row>
    <row r="606" spans="1:12" ht="15.75" thickBot="1" x14ac:dyDescent="0.3">
      <c r="A606" s="132"/>
      <c r="B606" s="132"/>
      <c r="C606" s="132"/>
      <c r="D606" s="132"/>
      <c r="E606" s="132"/>
      <c r="F606" s="132"/>
      <c r="G606" s="132"/>
      <c r="H606" s="132"/>
      <c r="I606" s="132"/>
      <c r="J606" s="132"/>
      <c r="K606" s="132"/>
      <c r="L606" s="132"/>
    </row>
    <row r="607" spans="1:12" ht="15.75" thickBot="1" x14ac:dyDescent="0.3">
      <c r="A607" s="132"/>
      <c r="B607" s="132"/>
      <c r="C607" s="132"/>
      <c r="D607" s="132"/>
      <c r="E607" s="132"/>
      <c r="F607" s="132"/>
      <c r="G607" s="132"/>
      <c r="H607" s="132"/>
      <c r="I607" s="132"/>
      <c r="J607" s="132"/>
      <c r="K607" s="132"/>
      <c r="L607" s="132"/>
    </row>
    <row r="608" spans="1:12" ht="15.75" thickBot="1" x14ac:dyDescent="0.3">
      <c r="A608" s="132"/>
      <c r="B608" s="132"/>
      <c r="C608" s="132"/>
      <c r="D608" s="132"/>
      <c r="E608" s="132"/>
      <c r="F608" s="132"/>
      <c r="G608" s="132"/>
      <c r="H608" s="132"/>
      <c r="I608" s="132"/>
      <c r="J608" s="132"/>
      <c r="K608" s="132"/>
      <c r="L608" s="132"/>
    </row>
    <row r="609" spans="1:12" ht="15.75" thickBot="1" x14ac:dyDescent="0.3">
      <c r="A609" s="132"/>
      <c r="B609" s="132"/>
      <c r="C609" s="132"/>
      <c r="D609" s="132"/>
      <c r="E609" s="132"/>
      <c r="F609" s="132"/>
      <c r="G609" s="132"/>
      <c r="H609" s="132"/>
      <c r="I609" s="132"/>
      <c r="J609" s="132"/>
      <c r="K609" s="132"/>
      <c r="L609" s="132"/>
    </row>
    <row r="610" spans="1:12" ht="15.75" thickBot="1" x14ac:dyDescent="0.3">
      <c r="A610" s="132"/>
      <c r="B610" s="132"/>
      <c r="C610" s="132"/>
      <c r="D610" s="132"/>
      <c r="E610" s="132"/>
      <c r="F610" s="132"/>
      <c r="G610" s="132"/>
      <c r="H610" s="132"/>
      <c r="I610" s="132"/>
      <c r="J610" s="132"/>
      <c r="K610" s="132"/>
      <c r="L610" s="132"/>
    </row>
    <row r="611" spans="1:12" ht="15.75" thickBot="1" x14ac:dyDescent="0.3">
      <c r="A611" s="132"/>
      <c r="B611" s="132"/>
      <c r="C611" s="132"/>
      <c r="D611" s="132"/>
      <c r="E611" s="132"/>
      <c r="F611" s="132"/>
      <c r="G611" s="132"/>
      <c r="H611" s="132"/>
      <c r="I611" s="132"/>
      <c r="J611" s="132"/>
      <c r="K611" s="132"/>
      <c r="L611" s="132"/>
    </row>
    <row r="612" spans="1:12" ht="15.75" thickBot="1" x14ac:dyDescent="0.3">
      <c r="A612" s="132"/>
      <c r="B612" s="132"/>
      <c r="C612" s="132"/>
      <c r="D612" s="132"/>
      <c r="E612" s="132"/>
      <c r="F612" s="132"/>
      <c r="G612" s="132"/>
      <c r="H612" s="132"/>
      <c r="I612" s="132"/>
      <c r="J612" s="132"/>
      <c r="K612" s="132"/>
      <c r="L612" s="132"/>
    </row>
    <row r="613" spans="1:12" ht="15.75" thickBot="1" x14ac:dyDescent="0.3">
      <c r="A613" s="132"/>
      <c r="B613" s="132"/>
      <c r="C613" s="132"/>
      <c r="D613" s="132"/>
      <c r="E613" s="132"/>
      <c r="F613" s="132"/>
      <c r="G613" s="132"/>
      <c r="H613" s="132"/>
      <c r="I613" s="132"/>
      <c r="J613" s="132"/>
      <c r="K613" s="132"/>
      <c r="L613" s="132"/>
    </row>
    <row r="614" spans="1:12" ht="15.75" thickBot="1" x14ac:dyDescent="0.3">
      <c r="A614" s="132"/>
      <c r="B614" s="132"/>
      <c r="C614" s="132"/>
      <c r="D614" s="132"/>
      <c r="E614" s="132"/>
      <c r="F614" s="132"/>
      <c r="G614" s="132"/>
      <c r="H614" s="132"/>
      <c r="I614" s="132"/>
      <c r="J614" s="132"/>
      <c r="K614" s="132"/>
      <c r="L614" s="132"/>
    </row>
    <row r="615" spans="1:12" ht="15.75" thickBot="1" x14ac:dyDescent="0.3">
      <c r="A615" s="132"/>
      <c r="B615" s="132"/>
      <c r="C615" s="132"/>
      <c r="D615" s="132"/>
      <c r="E615" s="132"/>
      <c r="F615" s="132"/>
      <c r="G615" s="132"/>
      <c r="H615" s="132"/>
      <c r="I615" s="132"/>
      <c r="J615" s="132"/>
      <c r="K615" s="132"/>
      <c r="L615" s="132"/>
    </row>
    <row r="616" spans="1:12" ht="15.75" thickBot="1" x14ac:dyDescent="0.3">
      <c r="A616" s="132"/>
      <c r="B616" s="132"/>
      <c r="C616" s="132"/>
      <c r="D616" s="132"/>
      <c r="E616" s="132"/>
      <c r="F616" s="132"/>
      <c r="G616" s="132"/>
      <c r="H616" s="132"/>
      <c r="I616" s="132"/>
      <c r="J616" s="132"/>
      <c r="K616" s="132"/>
      <c r="L616" s="132"/>
    </row>
    <row r="617" spans="1:12" ht="15.75" thickBot="1" x14ac:dyDescent="0.3">
      <c r="A617" s="132"/>
      <c r="B617" s="132"/>
      <c r="C617" s="132"/>
      <c r="D617" s="132"/>
      <c r="E617" s="132"/>
      <c r="F617" s="132"/>
      <c r="G617" s="132"/>
      <c r="H617" s="132"/>
      <c r="I617" s="132"/>
      <c r="J617" s="132"/>
      <c r="K617" s="132"/>
      <c r="L617" s="132"/>
    </row>
    <row r="618" spans="1:12" ht="15.75" thickBot="1" x14ac:dyDescent="0.3">
      <c r="A618" s="132"/>
      <c r="B618" s="132"/>
      <c r="C618" s="132"/>
      <c r="D618" s="132"/>
      <c r="E618" s="132"/>
      <c r="F618" s="132"/>
      <c r="G618" s="132"/>
      <c r="H618" s="132"/>
      <c r="I618" s="132"/>
      <c r="J618" s="132"/>
      <c r="K618" s="132"/>
      <c r="L618" s="132"/>
    </row>
    <row r="619" spans="1:12" ht="15.75" thickBot="1" x14ac:dyDescent="0.3">
      <c r="A619" s="132"/>
      <c r="B619" s="132"/>
      <c r="C619" s="132"/>
      <c r="D619" s="132"/>
      <c r="E619" s="132"/>
      <c r="F619" s="132"/>
      <c r="G619" s="132"/>
      <c r="H619" s="132"/>
      <c r="I619" s="132"/>
      <c r="J619" s="132"/>
      <c r="K619" s="132"/>
      <c r="L619" s="132"/>
    </row>
    <row r="620" spans="1:12" ht="15.75" thickBot="1" x14ac:dyDescent="0.3">
      <c r="A620" s="132"/>
      <c r="B620" s="132"/>
      <c r="C620" s="132"/>
      <c r="D620" s="132"/>
      <c r="E620" s="132"/>
      <c r="F620" s="132"/>
      <c r="G620" s="132"/>
      <c r="H620" s="132"/>
      <c r="I620" s="132"/>
      <c r="J620" s="132"/>
      <c r="K620" s="132"/>
      <c r="L620" s="132"/>
    </row>
    <row r="621" spans="1:12" ht="15.75" thickBot="1" x14ac:dyDescent="0.3">
      <c r="A621" s="132"/>
      <c r="B621" s="132"/>
      <c r="C621" s="132"/>
      <c r="D621" s="132"/>
      <c r="E621" s="132"/>
      <c r="F621" s="132"/>
      <c r="G621" s="132"/>
      <c r="H621" s="132"/>
      <c r="I621" s="132"/>
      <c r="J621" s="132"/>
      <c r="K621" s="132"/>
      <c r="L621" s="132"/>
    </row>
    <row r="622" spans="1:12" ht="15.75" thickBot="1" x14ac:dyDescent="0.3">
      <c r="A622" s="132"/>
      <c r="B622" s="132"/>
      <c r="C622" s="132"/>
      <c r="D622" s="132"/>
      <c r="E622" s="132"/>
      <c r="F622" s="132"/>
      <c r="G622" s="132"/>
      <c r="H622" s="132"/>
      <c r="I622" s="132"/>
      <c r="J622" s="132"/>
      <c r="K622" s="132"/>
      <c r="L622" s="132"/>
    </row>
    <row r="623" spans="1:12" ht="15.75" thickBot="1" x14ac:dyDescent="0.3">
      <c r="A623" s="132"/>
      <c r="B623" s="132"/>
      <c r="C623" s="132"/>
      <c r="D623" s="132"/>
      <c r="E623" s="132"/>
      <c r="F623" s="132"/>
      <c r="G623" s="132"/>
      <c r="H623" s="132"/>
      <c r="I623" s="132"/>
      <c r="J623" s="132"/>
      <c r="K623" s="132"/>
      <c r="L623" s="132"/>
    </row>
    <row r="624" spans="1:12" ht="15.75" thickBot="1" x14ac:dyDescent="0.3">
      <c r="A624" s="132"/>
      <c r="B624" s="132"/>
      <c r="C624" s="132"/>
      <c r="D624" s="132"/>
      <c r="E624" s="132"/>
      <c r="F624" s="132"/>
      <c r="G624" s="132"/>
      <c r="H624" s="132"/>
      <c r="I624" s="132"/>
      <c r="J624" s="132"/>
      <c r="K624" s="132"/>
      <c r="L624" s="132"/>
    </row>
    <row r="625" spans="1:12" ht="15.75" thickBot="1" x14ac:dyDescent="0.3">
      <c r="A625" s="132"/>
      <c r="B625" s="132"/>
      <c r="C625" s="132"/>
      <c r="D625" s="132"/>
      <c r="E625" s="132"/>
      <c r="F625" s="132"/>
      <c r="G625" s="132"/>
      <c r="H625" s="132"/>
      <c r="I625" s="132"/>
      <c r="J625" s="132"/>
      <c r="K625" s="132"/>
      <c r="L625" s="132"/>
    </row>
    <row r="626" spans="1:12" ht="15.75" thickBot="1" x14ac:dyDescent="0.3">
      <c r="A626" s="132"/>
      <c r="B626" s="132"/>
      <c r="C626" s="132"/>
      <c r="D626" s="132"/>
      <c r="E626" s="132"/>
      <c r="F626" s="132"/>
      <c r="G626" s="132"/>
      <c r="H626" s="132"/>
      <c r="I626" s="132"/>
      <c r="J626" s="132"/>
      <c r="K626" s="132"/>
      <c r="L626" s="132"/>
    </row>
    <row r="627" spans="1:12" ht="15.75" thickBot="1" x14ac:dyDescent="0.3">
      <c r="A627" s="132"/>
      <c r="B627" s="132"/>
      <c r="C627" s="132"/>
      <c r="D627" s="132"/>
      <c r="E627" s="132"/>
      <c r="F627" s="132"/>
      <c r="G627" s="132"/>
      <c r="H627" s="132"/>
      <c r="I627" s="132"/>
      <c r="J627" s="132"/>
      <c r="K627" s="132"/>
      <c r="L627" s="132"/>
    </row>
    <row r="628" spans="1:12" ht="15.75" thickBot="1" x14ac:dyDescent="0.3">
      <c r="A628" s="132"/>
      <c r="B628" s="132"/>
      <c r="C628" s="132"/>
      <c r="D628" s="132"/>
      <c r="E628" s="132"/>
      <c r="F628" s="132"/>
      <c r="G628" s="132"/>
      <c r="H628" s="132"/>
      <c r="I628" s="132"/>
      <c r="J628" s="132"/>
      <c r="K628" s="132"/>
      <c r="L628" s="132"/>
    </row>
    <row r="629" spans="1:12" ht="15.75" thickBot="1" x14ac:dyDescent="0.3">
      <c r="A629" s="132"/>
      <c r="B629" s="132"/>
      <c r="C629" s="132"/>
      <c r="D629" s="132"/>
      <c r="E629" s="132"/>
      <c r="F629" s="132"/>
      <c r="G629" s="132"/>
      <c r="H629" s="132"/>
      <c r="I629" s="132"/>
      <c r="J629" s="132"/>
      <c r="K629" s="132"/>
      <c r="L629" s="132"/>
    </row>
    <row r="630" spans="1:12" ht="15.75" thickBot="1" x14ac:dyDescent="0.3">
      <c r="A630" s="132"/>
      <c r="B630" s="132"/>
      <c r="C630" s="132"/>
      <c r="D630" s="132"/>
      <c r="E630" s="132"/>
      <c r="F630" s="132"/>
      <c r="G630" s="132"/>
      <c r="H630" s="132"/>
      <c r="I630" s="132"/>
      <c r="J630" s="132"/>
      <c r="K630" s="132"/>
      <c r="L630" s="132"/>
    </row>
    <row r="631" spans="1:12" ht="15.75" thickBot="1" x14ac:dyDescent="0.3">
      <c r="A631" s="132"/>
      <c r="B631" s="132"/>
      <c r="C631" s="132"/>
      <c r="D631" s="132"/>
      <c r="E631" s="132"/>
      <c r="F631" s="132"/>
      <c r="G631" s="132"/>
      <c r="H631" s="132"/>
      <c r="I631" s="132"/>
      <c r="J631" s="132"/>
      <c r="K631" s="132"/>
      <c r="L631" s="132"/>
    </row>
    <row r="632" spans="1:12" ht="15.75" thickBot="1" x14ac:dyDescent="0.3">
      <c r="A632" s="132"/>
      <c r="B632" s="132"/>
      <c r="C632" s="132"/>
      <c r="D632" s="132"/>
      <c r="E632" s="132"/>
      <c r="F632" s="132"/>
      <c r="G632" s="132"/>
      <c r="H632" s="132"/>
      <c r="I632" s="132"/>
      <c r="J632" s="132"/>
      <c r="K632" s="132"/>
      <c r="L632" s="132"/>
    </row>
    <row r="633" spans="1:12" ht="15.75" thickBot="1" x14ac:dyDescent="0.3">
      <c r="A633" s="132"/>
      <c r="B633" s="132"/>
      <c r="C633" s="132"/>
      <c r="D633" s="132"/>
      <c r="E633" s="132"/>
      <c r="F633" s="132"/>
      <c r="G633" s="132"/>
      <c r="H633" s="132"/>
      <c r="I633" s="132"/>
      <c r="J633" s="132"/>
      <c r="K633" s="132"/>
      <c r="L633" s="132"/>
    </row>
    <row r="634" spans="1:12" ht="15.75" thickBot="1" x14ac:dyDescent="0.3">
      <c r="A634" s="132"/>
      <c r="B634" s="132"/>
      <c r="C634" s="132"/>
      <c r="D634" s="132"/>
      <c r="E634" s="132"/>
      <c r="F634" s="132"/>
      <c r="G634" s="132"/>
      <c r="H634" s="132"/>
      <c r="I634" s="132"/>
      <c r="J634" s="132"/>
      <c r="K634" s="132"/>
      <c r="L634" s="132"/>
    </row>
    <row r="635" spans="1:12" ht="15.75" thickBot="1" x14ac:dyDescent="0.3">
      <c r="A635" s="132"/>
      <c r="B635" s="132"/>
      <c r="C635" s="132"/>
      <c r="D635" s="132"/>
      <c r="E635" s="132"/>
      <c r="F635" s="132"/>
      <c r="G635" s="132"/>
      <c r="H635" s="132"/>
      <c r="I635" s="132"/>
      <c r="J635" s="132"/>
      <c r="K635" s="132"/>
      <c r="L635" s="132"/>
    </row>
    <row r="636" spans="1:12" ht="15.75" thickBot="1" x14ac:dyDescent="0.3">
      <c r="A636" s="132"/>
      <c r="B636" s="132"/>
      <c r="C636" s="132"/>
      <c r="D636" s="132"/>
      <c r="E636" s="132"/>
      <c r="F636" s="132"/>
      <c r="G636" s="132"/>
      <c r="H636" s="132"/>
      <c r="I636" s="132"/>
      <c r="J636" s="132"/>
      <c r="K636" s="132"/>
      <c r="L636" s="132"/>
    </row>
    <row r="637" spans="1:12" ht="15.75" thickBot="1" x14ac:dyDescent="0.3">
      <c r="A637" s="132"/>
      <c r="B637" s="132"/>
      <c r="C637" s="132"/>
      <c r="D637" s="132"/>
      <c r="E637" s="132"/>
      <c r="F637" s="132"/>
      <c r="G637" s="132"/>
      <c r="H637" s="132"/>
      <c r="I637" s="132"/>
      <c r="J637" s="132"/>
      <c r="K637" s="132"/>
      <c r="L637" s="132"/>
    </row>
    <row r="638" spans="1:12" ht="15.75" thickBot="1" x14ac:dyDescent="0.3">
      <c r="A638" s="132"/>
      <c r="B638" s="132"/>
      <c r="C638" s="132"/>
      <c r="D638" s="132"/>
      <c r="E638" s="132"/>
      <c r="F638" s="132"/>
      <c r="G638" s="132"/>
      <c r="H638" s="132"/>
      <c r="I638" s="132"/>
      <c r="J638" s="132"/>
      <c r="K638" s="132"/>
      <c r="L638" s="132"/>
    </row>
    <row r="639" spans="1:12" ht="15.75" thickBot="1" x14ac:dyDescent="0.3">
      <c r="A639" s="132"/>
      <c r="B639" s="132"/>
      <c r="C639" s="132"/>
      <c r="D639" s="132"/>
      <c r="E639" s="132"/>
      <c r="F639" s="132"/>
      <c r="G639" s="132"/>
      <c r="H639" s="132"/>
      <c r="I639" s="132"/>
      <c r="J639" s="132"/>
      <c r="K639" s="132"/>
      <c r="L639" s="132"/>
    </row>
    <row r="640" spans="1:12" ht="15.75" thickBot="1" x14ac:dyDescent="0.3">
      <c r="A640" s="132"/>
      <c r="B640" s="132"/>
      <c r="C640" s="132"/>
      <c r="D640" s="132"/>
      <c r="E640" s="132"/>
      <c r="F640" s="132"/>
      <c r="G640" s="132"/>
      <c r="H640" s="132"/>
      <c r="I640" s="132"/>
      <c r="J640" s="132"/>
      <c r="K640" s="132"/>
      <c r="L640" s="132"/>
    </row>
    <row r="641" spans="1:12" ht="15.75" thickBot="1" x14ac:dyDescent="0.3">
      <c r="A641" s="132"/>
      <c r="B641" s="132"/>
      <c r="C641" s="132"/>
      <c r="D641" s="132"/>
      <c r="E641" s="132"/>
      <c r="F641" s="132"/>
      <c r="G641" s="132"/>
      <c r="H641" s="132"/>
      <c r="I641" s="132"/>
      <c r="J641" s="132"/>
      <c r="K641" s="132"/>
      <c r="L641" s="132"/>
    </row>
    <row r="642" spans="1:12" ht="15.75" thickBot="1" x14ac:dyDescent="0.3">
      <c r="A642" s="132"/>
      <c r="B642" s="132"/>
      <c r="C642" s="132"/>
      <c r="D642" s="132"/>
      <c r="E642" s="132"/>
      <c r="F642" s="132"/>
      <c r="G642" s="132"/>
      <c r="H642" s="132"/>
      <c r="I642" s="132"/>
      <c r="J642" s="132"/>
      <c r="K642" s="132"/>
      <c r="L642" s="132"/>
    </row>
    <row r="643" spans="1:12" ht="15.75" thickBot="1" x14ac:dyDescent="0.3">
      <c r="A643" s="132"/>
      <c r="B643" s="132"/>
      <c r="C643" s="132"/>
      <c r="D643" s="132"/>
      <c r="E643" s="132"/>
      <c r="F643" s="132"/>
      <c r="G643" s="132"/>
      <c r="H643" s="132"/>
      <c r="I643" s="132"/>
      <c r="J643" s="132"/>
      <c r="K643" s="132"/>
      <c r="L643" s="132"/>
    </row>
    <row r="644" spans="1:12" ht="15.75" thickBot="1" x14ac:dyDescent="0.3">
      <c r="A644" s="132"/>
      <c r="B644" s="132"/>
      <c r="C644" s="132"/>
      <c r="D644" s="132"/>
      <c r="E644" s="132"/>
      <c r="F644" s="132"/>
      <c r="G644" s="132"/>
      <c r="H644" s="132"/>
      <c r="I644" s="132"/>
      <c r="J644" s="132"/>
      <c r="K644" s="132"/>
      <c r="L644" s="132"/>
    </row>
    <row r="645" spans="1:12" ht="15.75" thickBot="1" x14ac:dyDescent="0.3">
      <c r="A645" s="132"/>
      <c r="B645" s="132"/>
      <c r="C645" s="132"/>
      <c r="D645" s="132"/>
      <c r="E645" s="132"/>
      <c r="F645" s="132"/>
      <c r="G645" s="132"/>
      <c r="H645" s="132"/>
      <c r="I645" s="132"/>
      <c r="J645" s="132"/>
      <c r="K645" s="132"/>
      <c r="L645" s="132"/>
    </row>
    <row r="646" spans="1:12" ht="15.75" thickBot="1" x14ac:dyDescent="0.3">
      <c r="A646" s="132"/>
      <c r="B646" s="132"/>
      <c r="C646" s="132"/>
      <c r="D646" s="132"/>
      <c r="E646" s="132"/>
      <c r="F646" s="132"/>
      <c r="G646" s="132"/>
      <c r="H646" s="132"/>
      <c r="I646" s="132"/>
      <c r="J646" s="132"/>
      <c r="K646" s="132"/>
      <c r="L646" s="132"/>
    </row>
    <row r="647" spans="1:12" ht="15.75" thickBot="1" x14ac:dyDescent="0.3">
      <c r="A647" s="132"/>
      <c r="B647" s="132"/>
      <c r="C647" s="132"/>
      <c r="D647" s="132"/>
      <c r="E647" s="132"/>
      <c r="F647" s="132"/>
      <c r="G647" s="132"/>
      <c r="H647" s="132"/>
      <c r="I647" s="132"/>
      <c r="J647" s="132"/>
      <c r="K647" s="132"/>
      <c r="L647" s="132"/>
    </row>
    <row r="648" spans="1:12" ht="15.75" thickBot="1" x14ac:dyDescent="0.3">
      <c r="A648" s="132"/>
      <c r="B648" s="132"/>
      <c r="C648" s="132"/>
      <c r="D648" s="132"/>
      <c r="E648" s="132"/>
      <c r="F648" s="132"/>
      <c r="G648" s="132"/>
      <c r="H648" s="132"/>
      <c r="I648" s="132"/>
      <c r="J648" s="132"/>
      <c r="K648" s="132"/>
      <c r="L648" s="132"/>
    </row>
    <row r="649" spans="1:12" ht="15.75" thickBot="1" x14ac:dyDescent="0.3">
      <c r="A649" s="132"/>
      <c r="B649" s="132"/>
      <c r="C649" s="132"/>
      <c r="D649" s="132"/>
      <c r="E649" s="132"/>
      <c r="F649" s="132"/>
      <c r="G649" s="132"/>
      <c r="H649" s="132"/>
      <c r="I649" s="132"/>
      <c r="J649" s="132"/>
      <c r="K649" s="132"/>
      <c r="L649" s="132"/>
    </row>
    <row r="650" spans="1:12" ht="15.75" thickBot="1" x14ac:dyDescent="0.3">
      <c r="A650" s="132"/>
      <c r="B650" s="132"/>
      <c r="C650" s="132"/>
      <c r="D650" s="132"/>
      <c r="E650" s="132"/>
      <c r="F650" s="132"/>
      <c r="G650" s="132"/>
      <c r="H650" s="132"/>
      <c r="I650" s="132"/>
      <c r="J650" s="132"/>
      <c r="K650" s="132"/>
      <c r="L650" s="132"/>
    </row>
    <row r="651" spans="1:12" ht="15.75" thickBot="1" x14ac:dyDescent="0.3">
      <c r="A651" s="132"/>
      <c r="B651" s="132"/>
      <c r="C651" s="132"/>
      <c r="D651" s="132"/>
      <c r="E651" s="132"/>
      <c r="F651" s="132"/>
      <c r="G651" s="132"/>
      <c r="H651" s="132"/>
      <c r="I651" s="132"/>
      <c r="J651" s="132"/>
      <c r="K651" s="132"/>
      <c r="L651" s="132"/>
    </row>
    <row r="652" spans="1:12" ht="15.75" thickBot="1" x14ac:dyDescent="0.3">
      <c r="A652" s="132"/>
      <c r="B652" s="132"/>
      <c r="C652" s="132"/>
      <c r="D652" s="132"/>
      <c r="E652" s="132"/>
      <c r="F652" s="132"/>
      <c r="G652" s="132"/>
      <c r="H652" s="132"/>
      <c r="I652" s="132"/>
      <c r="J652" s="132"/>
      <c r="K652" s="132"/>
      <c r="L652" s="132"/>
    </row>
    <row r="653" spans="1:12" ht="15.75" thickBot="1" x14ac:dyDescent="0.3">
      <c r="A653" s="132"/>
      <c r="B653" s="132"/>
      <c r="C653" s="132"/>
      <c r="D653" s="132"/>
      <c r="E653" s="132"/>
      <c r="F653" s="132"/>
      <c r="G653" s="132"/>
      <c r="H653" s="132"/>
      <c r="I653" s="132"/>
      <c r="J653" s="132"/>
      <c r="K653" s="132"/>
      <c r="L653" s="132"/>
    </row>
    <row r="654" spans="1:12" ht="15.75" thickBot="1" x14ac:dyDescent="0.3">
      <c r="A654" s="132"/>
      <c r="B654" s="132"/>
      <c r="C654" s="132"/>
      <c r="D654" s="132"/>
      <c r="E654" s="132"/>
      <c r="F654" s="132"/>
      <c r="G654" s="132"/>
      <c r="H654" s="132"/>
      <c r="I654" s="132"/>
      <c r="J654" s="132"/>
      <c r="K654" s="132"/>
      <c r="L654" s="132"/>
    </row>
    <row r="655" spans="1:12" ht="15.75" thickBot="1" x14ac:dyDescent="0.3">
      <c r="A655" s="132"/>
      <c r="B655" s="132"/>
      <c r="C655" s="132"/>
      <c r="D655" s="132"/>
      <c r="E655" s="132"/>
      <c r="F655" s="132"/>
      <c r="G655" s="132"/>
      <c r="H655" s="132"/>
      <c r="I655" s="132"/>
      <c r="J655" s="132"/>
      <c r="K655" s="132"/>
      <c r="L655" s="132"/>
    </row>
    <row r="656" spans="1:12" ht="15.75" thickBot="1" x14ac:dyDescent="0.3">
      <c r="A656" s="132"/>
      <c r="B656" s="132"/>
      <c r="C656" s="132"/>
      <c r="D656" s="132"/>
      <c r="E656" s="132"/>
      <c r="F656" s="132"/>
      <c r="G656" s="132"/>
      <c r="H656" s="132"/>
      <c r="I656" s="132"/>
      <c r="J656" s="132"/>
      <c r="K656" s="132"/>
      <c r="L656" s="132"/>
    </row>
    <row r="657" spans="1:12" ht="15.75" thickBot="1" x14ac:dyDescent="0.3">
      <c r="A657" s="132"/>
      <c r="B657" s="132"/>
      <c r="C657" s="132"/>
      <c r="D657" s="132"/>
      <c r="E657" s="132"/>
      <c r="F657" s="132"/>
      <c r="G657" s="132"/>
      <c r="H657" s="132"/>
      <c r="I657" s="132"/>
      <c r="J657" s="132"/>
      <c r="K657" s="132"/>
      <c r="L657" s="132"/>
    </row>
    <row r="658" spans="1:12" ht="15.75" thickBot="1" x14ac:dyDescent="0.3">
      <c r="A658" s="132"/>
      <c r="B658" s="132"/>
      <c r="C658" s="132"/>
      <c r="D658" s="132"/>
      <c r="E658" s="132"/>
      <c r="F658" s="132"/>
      <c r="G658" s="132"/>
      <c r="H658" s="132"/>
      <c r="I658" s="132"/>
      <c r="J658" s="132"/>
      <c r="K658" s="132"/>
      <c r="L658" s="132"/>
    </row>
    <row r="659" spans="1:12" ht="15.75" thickBot="1" x14ac:dyDescent="0.3">
      <c r="A659" s="132"/>
      <c r="B659" s="132"/>
      <c r="C659" s="132"/>
      <c r="D659" s="132"/>
      <c r="E659" s="132"/>
      <c r="F659" s="132"/>
      <c r="G659" s="132"/>
      <c r="H659" s="132"/>
      <c r="I659" s="132"/>
      <c r="J659" s="132"/>
      <c r="K659" s="132"/>
      <c r="L659" s="132"/>
    </row>
    <row r="660" spans="1:12" ht="15.75" thickBot="1" x14ac:dyDescent="0.3">
      <c r="A660" s="132"/>
      <c r="B660" s="132"/>
      <c r="C660" s="132"/>
      <c r="D660" s="132"/>
      <c r="E660" s="132"/>
      <c r="F660" s="132"/>
      <c r="G660" s="132"/>
      <c r="H660" s="132"/>
      <c r="I660" s="132"/>
      <c r="J660" s="132"/>
      <c r="K660" s="132"/>
      <c r="L660" s="132"/>
    </row>
    <row r="661" spans="1:12" ht="15.75" thickBot="1" x14ac:dyDescent="0.3">
      <c r="A661" s="132"/>
      <c r="B661" s="132"/>
      <c r="C661" s="132"/>
      <c r="D661" s="132"/>
      <c r="E661" s="132"/>
      <c r="F661" s="132"/>
      <c r="G661" s="132"/>
      <c r="H661" s="132"/>
      <c r="I661" s="132"/>
      <c r="J661" s="132"/>
      <c r="K661" s="132"/>
      <c r="L661" s="132"/>
    </row>
    <row r="662" spans="1:12" ht="15.75" thickBot="1" x14ac:dyDescent="0.3">
      <c r="A662" s="132"/>
      <c r="B662" s="132"/>
      <c r="C662" s="132"/>
      <c r="D662" s="132"/>
      <c r="E662" s="132"/>
      <c r="F662" s="132"/>
      <c r="G662" s="132"/>
      <c r="H662" s="132"/>
      <c r="I662" s="132"/>
      <c r="J662" s="132"/>
      <c r="K662" s="132"/>
      <c r="L662" s="132"/>
    </row>
    <row r="663" spans="1:12" ht="15.75" thickBot="1" x14ac:dyDescent="0.3">
      <c r="A663" s="132"/>
      <c r="B663" s="132"/>
      <c r="C663" s="132"/>
      <c r="D663" s="132"/>
      <c r="E663" s="132"/>
      <c r="F663" s="132"/>
      <c r="G663" s="132"/>
      <c r="H663" s="132"/>
      <c r="I663" s="132"/>
      <c r="J663" s="132"/>
      <c r="K663" s="132"/>
      <c r="L663" s="132"/>
    </row>
    <row r="664" spans="1:12" ht="15.75" thickBot="1" x14ac:dyDescent="0.3">
      <c r="A664" s="132"/>
      <c r="B664" s="132"/>
      <c r="C664" s="132"/>
      <c r="D664" s="132"/>
      <c r="E664" s="132"/>
      <c r="F664" s="132"/>
      <c r="G664" s="132"/>
      <c r="H664" s="132"/>
      <c r="I664" s="132"/>
      <c r="J664" s="132"/>
      <c r="K664" s="132"/>
      <c r="L664" s="132"/>
    </row>
    <row r="665" spans="1:12" ht="15.75" thickBot="1" x14ac:dyDescent="0.3">
      <c r="A665" s="132"/>
      <c r="B665" s="132"/>
      <c r="C665" s="132"/>
      <c r="D665" s="132"/>
      <c r="E665" s="132"/>
      <c r="F665" s="132"/>
      <c r="G665" s="132"/>
      <c r="H665" s="132"/>
      <c r="I665" s="132"/>
      <c r="J665" s="132"/>
      <c r="K665" s="132"/>
      <c r="L665" s="132"/>
    </row>
    <row r="666" spans="1:12" ht="15.75" thickBot="1" x14ac:dyDescent="0.3">
      <c r="A666" s="132"/>
      <c r="B666" s="132"/>
      <c r="C666" s="132"/>
      <c r="D666" s="132"/>
      <c r="E666" s="132"/>
      <c r="F666" s="132"/>
      <c r="G666" s="132"/>
      <c r="H666" s="132"/>
      <c r="I666" s="132"/>
      <c r="J666" s="132"/>
      <c r="K666" s="132"/>
      <c r="L666" s="132"/>
    </row>
    <row r="667" spans="1:12" ht="15.75" thickBot="1" x14ac:dyDescent="0.3">
      <c r="A667" s="132"/>
      <c r="B667" s="132"/>
      <c r="C667" s="132"/>
      <c r="D667" s="132"/>
      <c r="E667" s="132"/>
      <c r="F667" s="132"/>
      <c r="G667" s="132"/>
      <c r="H667" s="132"/>
      <c r="I667" s="132"/>
      <c r="J667" s="132"/>
      <c r="K667" s="132"/>
      <c r="L667" s="132"/>
    </row>
    <row r="668" spans="1:12" ht="15.75" thickBot="1" x14ac:dyDescent="0.3">
      <c r="A668" s="132"/>
      <c r="B668" s="132"/>
      <c r="C668" s="132"/>
      <c r="D668" s="132"/>
      <c r="E668" s="132"/>
      <c r="F668" s="132"/>
      <c r="G668" s="132"/>
      <c r="H668" s="132"/>
      <c r="I668" s="132"/>
      <c r="J668" s="132"/>
      <c r="K668" s="132"/>
      <c r="L668" s="132"/>
    </row>
    <row r="669" spans="1:12" ht="15.75" thickBot="1" x14ac:dyDescent="0.3">
      <c r="A669" s="132"/>
      <c r="B669" s="132"/>
      <c r="C669" s="132"/>
      <c r="D669" s="132"/>
      <c r="E669" s="132"/>
      <c r="F669" s="132"/>
      <c r="G669" s="132"/>
      <c r="H669" s="132"/>
      <c r="I669" s="132"/>
      <c r="J669" s="132"/>
      <c r="K669" s="132"/>
      <c r="L669" s="132"/>
    </row>
    <row r="670" spans="1:12" ht="15.75" thickBot="1" x14ac:dyDescent="0.3">
      <c r="A670" s="132"/>
      <c r="B670" s="132"/>
      <c r="C670" s="132"/>
      <c r="D670" s="132"/>
      <c r="E670" s="132"/>
      <c r="F670" s="132"/>
      <c r="G670" s="132"/>
      <c r="H670" s="132"/>
      <c r="I670" s="132"/>
      <c r="J670" s="132"/>
      <c r="K670" s="132"/>
      <c r="L670" s="132"/>
    </row>
    <row r="671" spans="1:12" ht="15.75" thickBot="1" x14ac:dyDescent="0.3">
      <c r="A671" s="132"/>
      <c r="B671" s="132"/>
      <c r="C671" s="132"/>
      <c r="D671" s="132"/>
      <c r="E671" s="132"/>
      <c r="F671" s="132"/>
      <c r="G671" s="132"/>
      <c r="H671" s="132"/>
      <c r="I671" s="132"/>
      <c r="J671" s="132"/>
      <c r="K671" s="132"/>
      <c r="L671" s="132"/>
    </row>
    <row r="672" spans="1:12" ht="15.75" thickBot="1" x14ac:dyDescent="0.3">
      <c r="A672" s="132"/>
      <c r="B672" s="132"/>
      <c r="C672" s="132"/>
      <c r="D672" s="132"/>
      <c r="E672" s="132"/>
      <c r="F672" s="132"/>
      <c r="G672" s="132"/>
      <c r="H672" s="132"/>
      <c r="I672" s="132"/>
      <c r="J672" s="132"/>
      <c r="K672" s="132"/>
      <c r="L672" s="132"/>
    </row>
    <row r="673" spans="1:12" ht="15.75" thickBot="1" x14ac:dyDescent="0.3">
      <c r="A673" s="132"/>
      <c r="B673" s="132"/>
      <c r="C673" s="132"/>
      <c r="D673" s="132"/>
      <c r="E673" s="132"/>
      <c r="F673" s="132"/>
      <c r="G673" s="132"/>
      <c r="H673" s="132"/>
      <c r="I673" s="132"/>
      <c r="J673" s="132"/>
      <c r="K673" s="132"/>
      <c r="L673" s="132"/>
    </row>
    <row r="674" spans="1:12" ht="15.75" thickBot="1" x14ac:dyDescent="0.3">
      <c r="A674" s="132"/>
      <c r="B674" s="132"/>
      <c r="C674" s="132"/>
      <c r="D674" s="132"/>
      <c r="E674" s="132"/>
      <c r="F674" s="132"/>
      <c r="G674" s="132"/>
      <c r="H674" s="132"/>
      <c r="I674" s="132"/>
      <c r="J674" s="132"/>
      <c r="K674" s="132"/>
      <c r="L674" s="132"/>
    </row>
    <row r="675" spans="1:12" ht="15.75" thickBot="1" x14ac:dyDescent="0.3">
      <c r="A675" s="132"/>
      <c r="B675" s="132"/>
      <c r="C675" s="132"/>
      <c r="D675" s="132"/>
      <c r="E675" s="132"/>
      <c r="F675" s="132"/>
      <c r="G675" s="132"/>
      <c r="H675" s="132"/>
      <c r="I675" s="132"/>
      <c r="J675" s="132"/>
      <c r="K675" s="132"/>
      <c r="L675" s="132"/>
    </row>
    <row r="676" spans="1:12" ht="15.75" thickBot="1" x14ac:dyDescent="0.3">
      <c r="A676" s="132"/>
      <c r="B676" s="132"/>
      <c r="C676" s="132"/>
      <c r="D676" s="132"/>
      <c r="E676" s="132"/>
      <c r="F676" s="132"/>
      <c r="G676" s="132"/>
      <c r="H676" s="132"/>
      <c r="I676" s="132"/>
      <c r="J676" s="132"/>
      <c r="K676" s="132"/>
      <c r="L676" s="132"/>
    </row>
    <row r="677" spans="1:12" ht="15.75" thickBot="1" x14ac:dyDescent="0.3">
      <c r="A677" s="132"/>
      <c r="B677" s="132"/>
      <c r="C677" s="132"/>
      <c r="D677" s="132"/>
      <c r="E677" s="132"/>
      <c r="F677" s="132"/>
      <c r="G677" s="132"/>
      <c r="H677" s="132"/>
      <c r="I677" s="132"/>
      <c r="J677" s="132"/>
      <c r="K677" s="132"/>
      <c r="L677" s="132"/>
    </row>
    <row r="678" spans="1:12" ht="15.75" thickBot="1" x14ac:dyDescent="0.3">
      <c r="A678" s="132"/>
      <c r="B678" s="132"/>
      <c r="C678" s="132"/>
      <c r="D678" s="132"/>
      <c r="E678" s="132"/>
      <c r="F678" s="132"/>
      <c r="G678" s="132"/>
      <c r="H678" s="132"/>
      <c r="I678" s="132"/>
      <c r="J678" s="132"/>
      <c r="K678" s="132"/>
      <c r="L678" s="132"/>
    </row>
    <row r="679" spans="1:12" ht="15.75" thickBot="1" x14ac:dyDescent="0.3">
      <c r="A679" s="132"/>
      <c r="B679" s="132"/>
      <c r="C679" s="132"/>
      <c r="D679" s="132"/>
      <c r="E679" s="132"/>
      <c r="F679" s="132"/>
      <c r="G679" s="132"/>
      <c r="H679" s="132"/>
      <c r="I679" s="132"/>
      <c r="J679" s="132"/>
      <c r="K679" s="132"/>
      <c r="L679" s="132"/>
    </row>
    <row r="680" spans="1:12" ht="15.75" thickBot="1" x14ac:dyDescent="0.3">
      <c r="A680" s="132"/>
      <c r="B680" s="132"/>
      <c r="C680" s="132"/>
      <c r="D680" s="132"/>
      <c r="E680" s="132"/>
      <c r="F680" s="132"/>
      <c r="G680" s="132"/>
      <c r="H680" s="132"/>
      <c r="I680" s="132"/>
      <c r="J680" s="132"/>
      <c r="K680" s="132"/>
      <c r="L680" s="132"/>
    </row>
    <row r="681" spans="1:12" ht="15.75" thickBot="1" x14ac:dyDescent="0.3">
      <c r="A681" s="132"/>
      <c r="B681" s="132"/>
      <c r="C681" s="132"/>
      <c r="D681" s="132"/>
      <c r="E681" s="132"/>
      <c r="F681" s="132"/>
      <c r="G681" s="132"/>
      <c r="H681" s="132"/>
      <c r="I681" s="132"/>
      <c r="J681" s="132"/>
      <c r="K681" s="132"/>
      <c r="L681" s="132"/>
    </row>
    <row r="682" spans="1:12" ht="15.75" thickBot="1" x14ac:dyDescent="0.3">
      <c r="A682" s="132"/>
      <c r="B682" s="132"/>
      <c r="C682" s="132"/>
      <c r="D682" s="132"/>
      <c r="E682" s="132"/>
      <c r="F682" s="132"/>
      <c r="G682" s="132"/>
      <c r="H682" s="132"/>
      <c r="I682" s="132"/>
      <c r="J682" s="132"/>
      <c r="K682" s="132"/>
      <c r="L682" s="132"/>
    </row>
    <row r="683" spans="1:12" ht="15.75" thickBot="1" x14ac:dyDescent="0.3">
      <c r="A683" s="132"/>
      <c r="B683" s="132"/>
      <c r="C683" s="132"/>
      <c r="D683" s="132"/>
      <c r="E683" s="132"/>
      <c r="F683" s="132"/>
      <c r="G683" s="132"/>
      <c r="H683" s="132"/>
      <c r="I683" s="132"/>
      <c r="J683" s="132"/>
      <c r="K683" s="132"/>
      <c r="L683" s="132"/>
    </row>
    <row r="684" spans="1:12" ht="15.75" thickBot="1" x14ac:dyDescent="0.3">
      <c r="A684" s="132"/>
      <c r="B684" s="132"/>
      <c r="C684" s="132"/>
      <c r="D684" s="132"/>
      <c r="E684" s="132"/>
      <c r="F684" s="132"/>
      <c r="G684" s="132"/>
      <c r="H684" s="132"/>
      <c r="I684" s="132"/>
      <c r="J684" s="132"/>
      <c r="K684" s="132"/>
      <c r="L684" s="132"/>
    </row>
    <row r="685" spans="1:12" ht="15.75" thickBot="1" x14ac:dyDescent="0.3">
      <c r="A685" s="132"/>
      <c r="B685" s="132"/>
      <c r="C685" s="132"/>
      <c r="D685" s="132"/>
      <c r="E685" s="132"/>
      <c r="F685" s="132"/>
      <c r="G685" s="132"/>
      <c r="H685" s="132"/>
      <c r="I685" s="132"/>
      <c r="J685" s="132"/>
      <c r="K685" s="132"/>
      <c r="L685" s="132"/>
    </row>
    <row r="686" spans="1:12" ht="15.75" thickBot="1" x14ac:dyDescent="0.3">
      <c r="A686" s="132"/>
      <c r="B686" s="132"/>
      <c r="C686" s="132"/>
      <c r="D686" s="132"/>
      <c r="E686" s="132"/>
      <c r="F686" s="132"/>
      <c r="G686" s="132"/>
      <c r="H686" s="132"/>
      <c r="I686" s="132"/>
      <c r="J686" s="132"/>
      <c r="K686" s="132"/>
      <c r="L686" s="132"/>
    </row>
    <row r="687" spans="1:12" ht="15.75" thickBot="1" x14ac:dyDescent="0.3">
      <c r="A687" s="132"/>
      <c r="B687" s="132"/>
      <c r="C687" s="132"/>
      <c r="D687" s="132"/>
      <c r="E687" s="132"/>
      <c r="F687" s="132"/>
      <c r="G687" s="132"/>
      <c r="H687" s="132"/>
      <c r="I687" s="132"/>
      <c r="J687" s="132"/>
      <c r="K687" s="132"/>
      <c r="L687" s="132"/>
    </row>
    <row r="688" spans="1:12" ht="15.75" thickBot="1" x14ac:dyDescent="0.3">
      <c r="A688" s="132"/>
      <c r="B688" s="132"/>
      <c r="C688" s="132"/>
      <c r="D688" s="132"/>
      <c r="E688" s="132"/>
      <c r="F688" s="132"/>
      <c r="G688" s="132"/>
      <c r="H688" s="132"/>
      <c r="I688" s="132"/>
      <c r="J688" s="132"/>
      <c r="K688" s="132"/>
      <c r="L688" s="132"/>
    </row>
    <row r="689" spans="1:12" ht="15.75" thickBot="1" x14ac:dyDescent="0.3">
      <c r="A689" s="132"/>
      <c r="B689" s="132"/>
      <c r="C689" s="132"/>
      <c r="D689" s="132"/>
      <c r="E689" s="132"/>
      <c r="F689" s="132"/>
      <c r="G689" s="132"/>
      <c r="H689" s="132"/>
      <c r="I689" s="132"/>
      <c r="J689" s="132"/>
      <c r="K689" s="132"/>
      <c r="L689" s="132"/>
    </row>
    <row r="690" spans="1:12" ht="15.75" thickBot="1" x14ac:dyDescent="0.3">
      <c r="A690" s="132"/>
      <c r="B690" s="132"/>
      <c r="C690" s="132"/>
      <c r="D690" s="132"/>
      <c r="E690" s="132"/>
      <c r="F690" s="132"/>
      <c r="G690" s="132"/>
      <c r="H690" s="132"/>
      <c r="I690" s="132"/>
      <c r="J690" s="132"/>
      <c r="K690" s="132"/>
      <c r="L690" s="132"/>
    </row>
    <row r="691" spans="1:12" ht="15.75" thickBot="1" x14ac:dyDescent="0.3">
      <c r="A691" s="132"/>
      <c r="B691" s="132"/>
      <c r="C691" s="132"/>
      <c r="D691" s="132"/>
      <c r="E691" s="132"/>
      <c r="F691" s="132"/>
      <c r="G691" s="132"/>
      <c r="H691" s="132"/>
      <c r="I691" s="132"/>
      <c r="J691" s="132"/>
      <c r="K691" s="132"/>
      <c r="L691" s="132"/>
    </row>
    <row r="692" spans="1:12" ht="15.75" thickBot="1" x14ac:dyDescent="0.3">
      <c r="A692" s="132"/>
      <c r="B692" s="132"/>
      <c r="C692" s="132"/>
      <c r="D692" s="132"/>
      <c r="E692" s="132"/>
      <c r="F692" s="132"/>
      <c r="G692" s="132"/>
      <c r="H692" s="132"/>
      <c r="I692" s="132"/>
      <c r="J692" s="132"/>
      <c r="K692" s="132"/>
      <c r="L692" s="132"/>
    </row>
    <row r="693" spans="1:12" ht="15.75" thickBot="1" x14ac:dyDescent="0.3">
      <c r="A693" s="132"/>
      <c r="B693" s="132"/>
      <c r="C693" s="132"/>
      <c r="D693" s="132"/>
      <c r="E693" s="132"/>
      <c r="F693" s="132"/>
      <c r="G693" s="132"/>
      <c r="H693" s="132"/>
      <c r="I693" s="132"/>
      <c r="J693" s="132"/>
      <c r="K693" s="132"/>
      <c r="L693" s="132"/>
    </row>
    <row r="694" spans="1:12" ht="15.75" thickBot="1" x14ac:dyDescent="0.3">
      <c r="A694" s="132"/>
      <c r="B694" s="132"/>
      <c r="C694" s="132"/>
      <c r="D694" s="132"/>
      <c r="E694" s="132"/>
      <c r="F694" s="132"/>
      <c r="G694" s="132"/>
      <c r="H694" s="132"/>
      <c r="I694" s="132"/>
      <c r="J694" s="132"/>
      <c r="K694" s="132"/>
      <c r="L694" s="132"/>
    </row>
    <row r="695" spans="1:12" ht="15.75" thickBot="1" x14ac:dyDescent="0.3">
      <c r="A695" s="132"/>
      <c r="B695" s="132"/>
      <c r="C695" s="132"/>
      <c r="D695" s="132"/>
      <c r="E695" s="132"/>
      <c r="F695" s="132"/>
      <c r="G695" s="132"/>
      <c r="H695" s="132"/>
      <c r="I695" s="132"/>
      <c r="J695" s="132"/>
      <c r="K695" s="132"/>
      <c r="L695" s="132"/>
    </row>
    <row r="696" spans="1:12" ht="15.75" thickBot="1" x14ac:dyDescent="0.3">
      <c r="A696" s="132"/>
      <c r="B696" s="132"/>
      <c r="C696" s="132"/>
      <c r="D696" s="132"/>
      <c r="E696" s="132"/>
      <c r="F696" s="132"/>
      <c r="G696" s="132"/>
      <c r="H696" s="132"/>
      <c r="I696" s="132"/>
      <c r="J696" s="132"/>
      <c r="K696" s="132"/>
      <c r="L696" s="132"/>
    </row>
    <row r="697" spans="1:12" ht="15.75" thickBot="1" x14ac:dyDescent="0.3">
      <c r="A697" s="132"/>
      <c r="B697" s="132"/>
      <c r="C697" s="132"/>
      <c r="D697" s="132"/>
      <c r="E697" s="132"/>
      <c r="F697" s="132"/>
      <c r="G697" s="132"/>
      <c r="H697" s="132"/>
      <c r="I697" s="132"/>
      <c r="J697" s="132"/>
      <c r="K697" s="132"/>
      <c r="L697" s="132"/>
    </row>
    <row r="698" spans="1:12" ht="15.75" thickBot="1" x14ac:dyDescent="0.3">
      <c r="A698" s="132"/>
      <c r="B698" s="132"/>
      <c r="C698" s="132"/>
      <c r="D698" s="132"/>
      <c r="E698" s="132"/>
      <c r="F698" s="132"/>
      <c r="G698" s="132"/>
      <c r="H698" s="132"/>
      <c r="I698" s="132"/>
      <c r="J698" s="132"/>
      <c r="K698" s="132"/>
      <c r="L698" s="132"/>
    </row>
    <row r="699" spans="1:12" ht="15.75" thickBot="1" x14ac:dyDescent="0.3">
      <c r="A699" s="132"/>
      <c r="B699" s="132"/>
      <c r="C699" s="132"/>
      <c r="D699" s="132"/>
      <c r="E699" s="132"/>
      <c r="F699" s="132"/>
      <c r="G699" s="132"/>
      <c r="H699" s="132"/>
      <c r="I699" s="132"/>
      <c r="J699" s="132"/>
      <c r="K699" s="132"/>
      <c r="L699" s="132"/>
    </row>
    <row r="700" spans="1:12" ht="15.75" thickBot="1" x14ac:dyDescent="0.3">
      <c r="A700" s="132"/>
      <c r="B700" s="132"/>
      <c r="C700" s="132"/>
      <c r="D700" s="132"/>
      <c r="E700" s="132"/>
      <c r="F700" s="132"/>
      <c r="G700" s="132"/>
      <c r="H700" s="132"/>
      <c r="I700" s="132"/>
      <c r="J700" s="132"/>
      <c r="K700" s="132"/>
      <c r="L700" s="132"/>
    </row>
    <row r="701" spans="1:12" ht="15.75" thickBot="1" x14ac:dyDescent="0.3">
      <c r="A701" s="132"/>
      <c r="B701" s="132"/>
      <c r="C701" s="132"/>
      <c r="D701" s="132"/>
      <c r="E701" s="132"/>
      <c r="F701" s="132"/>
      <c r="G701" s="132"/>
      <c r="H701" s="132"/>
      <c r="I701" s="132"/>
      <c r="J701" s="132"/>
      <c r="K701" s="132"/>
      <c r="L701" s="132"/>
    </row>
    <row r="702" spans="1:12" ht="15.75" thickBot="1" x14ac:dyDescent="0.3">
      <c r="A702" s="132"/>
      <c r="B702" s="132"/>
      <c r="C702" s="132"/>
      <c r="D702" s="132"/>
      <c r="E702" s="132"/>
      <c r="F702" s="132"/>
      <c r="G702" s="132"/>
      <c r="H702" s="132"/>
      <c r="I702" s="132"/>
      <c r="J702" s="132"/>
      <c r="K702" s="132"/>
      <c r="L702" s="132"/>
    </row>
    <row r="703" spans="1:12" ht="15.75" thickBot="1" x14ac:dyDescent="0.3">
      <c r="A703" s="132"/>
      <c r="B703" s="132"/>
      <c r="C703" s="132"/>
      <c r="D703" s="132"/>
      <c r="E703" s="132"/>
      <c r="F703" s="132"/>
      <c r="G703" s="132"/>
      <c r="H703" s="132"/>
      <c r="I703" s="132"/>
      <c r="J703" s="132"/>
      <c r="K703" s="132"/>
      <c r="L703" s="132"/>
    </row>
    <row r="704" spans="1:12" ht="15.75" thickBot="1" x14ac:dyDescent="0.3">
      <c r="A704" s="132"/>
      <c r="B704" s="132"/>
      <c r="C704" s="132"/>
      <c r="D704" s="132"/>
      <c r="E704" s="132"/>
      <c r="F704" s="132"/>
      <c r="G704" s="132"/>
      <c r="H704" s="132"/>
      <c r="I704" s="132"/>
      <c r="J704" s="132"/>
      <c r="K704" s="132"/>
      <c r="L704" s="132"/>
    </row>
    <row r="705" spans="1:12" ht="15.75" thickBot="1" x14ac:dyDescent="0.3">
      <c r="A705" s="132"/>
      <c r="B705" s="132"/>
      <c r="C705" s="132"/>
      <c r="D705" s="132"/>
      <c r="E705" s="132"/>
      <c r="F705" s="132"/>
      <c r="G705" s="132"/>
      <c r="H705" s="132"/>
      <c r="I705" s="132"/>
      <c r="J705" s="132"/>
      <c r="K705" s="132"/>
      <c r="L705" s="132"/>
    </row>
    <row r="706" spans="1:12" ht="15.75" thickBot="1" x14ac:dyDescent="0.3">
      <c r="A706" s="132"/>
      <c r="B706" s="132"/>
      <c r="C706" s="132"/>
      <c r="D706" s="132"/>
      <c r="E706" s="132"/>
      <c r="F706" s="132"/>
      <c r="G706" s="132"/>
      <c r="H706" s="132"/>
      <c r="I706" s="132"/>
      <c r="J706" s="132"/>
      <c r="K706" s="132"/>
      <c r="L706" s="132"/>
    </row>
    <row r="707" spans="1:12" ht="15.75" thickBot="1" x14ac:dyDescent="0.3">
      <c r="A707" s="132"/>
      <c r="B707" s="132"/>
      <c r="C707" s="132"/>
      <c r="D707" s="132"/>
      <c r="E707" s="132"/>
      <c r="F707" s="132"/>
      <c r="G707" s="132"/>
      <c r="H707" s="132"/>
      <c r="I707" s="132"/>
      <c r="J707" s="132"/>
      <c r="K707" s="132"/>
      <c r="L707" s="132"/>
    </row>
    <row r="708" spans="1:12" ht="15.75" thickBot="1" x14ac:dyDescent="0.3">
      <c r="A708" s="132"/>
      <c r="B708" s="132"/>
      <c r="C708" s="132"/>
      <c r="D708" s="132"/>
      <c r="E708" s="132"/>
      <c r="F708" s="132"/>
      <c r="G708" s="132"/>
      <c r="H708" s="132"/>
      <c r="I708" s="132"/>
      <c r="J708" s="132"/>
      <c r="K708" s="132"/>
      <c r="L708" s="132"/>
    </row>
    <row r="709" spans="1:12" ht="15.75" thickBot="1" x14ac:dyDescent="0.3">
      <c r="A709" s="132"/>
      <c r="B709" s="132"/>
      <c r="C709" s="132"/>
      <c r="D709" s="132"/>
      <c r="E709" s="132"/>
      <c r="F709" s="132"/>
      <c r="G709" s="132"/>
      <c r="H709" s="132"/>
      <c r="I709" s="132"/>
      <c r="J709" s="132"/>
      <c r="K709" s="132"/>
      <c r="L709" s="132"/>
    </row>
    <row r="710" spans="1:12" ht="15.75" thickBot="1" x14ac:dyDescent="0.3">
      <c r="A710" s="132"/>
      <c r="B710" s="132"/>
      <c r="C710" s="132"/>
      <c r="D710" s="132"/>
      <c r="E710" s="132"/>
      <c r="F710" s="132"/>
      <c r="G710" s="132"/>
      <c r="H710" s="132"/>
      <c r="I710" s="132"/>
      <c r="J710" s="132"/>
      <c r="K710" s="132"/>
      <c r="L710" s="132"/>
    </row>
    <row r="711" spans="1:12" ht="15.75" thickBot="1" x14ac:dyDescent="0.3">
      <c r="A711" s="132"/>
      <c r="B711" s="132"/>
      <c r="C711" s="132"/>
      <c r="D711" s="132"/>
      <c r="E711" s="132"/>
      <c r="F711" s="132"/>
      <c r="G711" s="132"/>
      <c r="H711" s="132"/>
      <c r="I711" s="132"/>
      <c r="J711" s="132"/>
      <c r="K711" s="132"/>
      <c r="L711" s="132"/>
    </row>
    <row r="712" spans="1:12" ht="15.75" thickBot="1" x14ac:dyDescent="0.3">
      <c r="A712" s="132"/>
      <c r="B712" s="132"/>
      <c r="C712" s="132"/>
      <c r="D712" s="132"/>
      <c r="E712" s="132"/>
      <c r="F712" s="132"/>
      <c r="G712" s="132"/>
      <c r="H712" s="132"/>
      <c r="I712" s="132"/>
      <c r="J712" s="132"/>
      <c r="K712" s="132"/>
      <c r="L712" s="132"/>
    </row>
    <row r="713" spans="1:12" ht="15.75" thickBot="1" x14ac:dyDescent="0.3">
      <c r="A713" s="132"/>
      <c r="B713" s="132"/>
      <c r="C713" s="132"/>
      <c r="D713" s="132"/>
      <c r="E713" s="132"/>
      <c r="F713" s="132"/>
      <c r="G713" s="132"/>
      <c r="H713" s="132"/>
      <c r="I713" s="132"/>
      <c r="J713" s="132"/>
      <c r="K713" s="132"/>
      <c r="L713" s="132"/>
    </row>
    <row r="714" spans="1:12" ht="15.75" thickBot="1" x14ac:dyDescent="0.3">
      <c r="A714" s="132"/>
      <c r="B714" s="132"/>
      <c r="C714" s="132"/>
      <c r="D714" s="132"/>
      <c r="E714" s="132"/>
      <c r="F714" s="132"/>
      <c r="G714" s="132"/>
      <c r="H714" s="132"/>
      <c r="I714" s="132"/>
      <c r="J714" s="132"/>
      <c r="K714" s="132"/>
      <c r="L714" s="132"/>
    </row>
    <row r="715" spans="1:12" ht="15.75" thickBot="1" x14ac:dyDescent="0.3">
      <c r="A715" s="132"/>
      <c r="B715" s="132"/>
      <c r="C715" s="132"/>
      <c r="D715" s="132"/>
      <c r="E715" s="132"/>
      <c r="F715" s="132"/>
      <c r="G715" s="132"/>
      <c r="H715" s="132"/>
      <c r="I715" s="132"/>
      <c r="J715" s="132"/>
      <c r="K715" s="132"/>
      <c r="L715" s="132"/>
    </row>
    <row r="716" spans="1:12" ht="15.75" thickBot="1" x14ac:dyDescent="0.3">
      <c r="A716" s="132"/>
      <c r="B716" s="132"/>
      <c r="C716" s="132"/>
      <c r="D716" s="132"/>
      <c r="E716" s="132"/>
      <c r="F716" s="132"/>
      <c r="G716" s="132"/>
      <c r="H716" s="132"/>
      <c r="I716" s="132"/>
      <c r="J716" s="132"/>
      <c r="K716" s="132"/>
      <c r="L716" s="132"/>
    </row>
    <row r="717" spans="1:12" ht="15.75" thickBot="1" x14ac:dyDescent="0.3">
      <c r="A717" s="132"/>
      <c r="B717" s="132"/>
      <c r="C717" s="132"/>
      <c r="D717" s="132"/>
      <c r="E717" s="132"/>
      <c r="F717" s="132"/>
      <c r="G717" s="132"/>
      <c r="H717" s="132"/>
      <c r="I717" s="132"/>
      <c r="J717" s="132"/>
      <c r="K717" s="132"/>
      <c r="L717" s="132"/>
    </row>
    <row r="718" spans="1:12" ht="15.75" thickBot="1" x14ac:dyDescent="0.3">
      <c r="A718" s="132"/>
      <c r="B718" s="132"/>
      <c r="C718" s="132"/>
      <c r="D718" s="132"/>
      <c r="E718" s="132"/>
      <c r="F718" s="132"/>
      <c r="G718" s="132"/>
      <c r="H718" s="132"/>
      <c r="I718" s="132"/>
      <c r="J718" s="132"/>
      <c r="K718" s="132"/>
      <c r="L718" s="132"/>
    </row>
    <row r="719" spans="1:12" ht="15.75" thickBot="1" x14ac:dyDescent="0.3">
      <c r="A719" s="132"/>
      <c r="B719" s="132"/>
      <c r="C719" s="132"/>
      <c r="D719" s="132"/>
      <c r="E719" s="132"/>
      <c r="F719" s="132"/>
      <c r="G719" s="132"/>
      <c r="H719" s="132"/>
      <c r="I719" s="132"/>
      <c r="J719" s="132"/>
      <c r="K719" s="132"/>
      <c r="L719" s="132"/>
    </row>
    <row r="720" spans="1:12" ht="15.75" thickBot="1" x14ac:dyDescent="0.3">
      <c r="A720" s="132"/>
      <c r="B720" s="132"/>
      <c r="C720" s="132"/>
      <c r="D720" s="132"/>
      <c r="E720" s="132"/>
      <c r="F720" s="132"/>
      <c r="G720" s="132"/>
      <c r="H720" s="132"/>
      <c r="I720" s="132"/>
      <c r="J720" s="132"/>
      <c r="K720" s="132"/>
      <c r="L720" s="132"/>
    </row>
    <row r="721" spans="1:12" ht="15.75" thickBot="1" x14ac:dyDescent="0.3">
      <c r="A721" s="132"/>
      <c r="B721" s="132"/>
      <c r="C721" s="132"/>
      <c r="D721" s="132"/>
      <c r="E721" s="132"/>
      <c r="F721" s="132"/>
      <c r="G721" s="132"/>
      <c r="H721" s="132"/>
      <c r="I721" s="132"/>
      <c r="J721" s="132"/>
      <c r="K721" s="132"/>
      <c r="L721" s="132"/>
    </row>
    <row r="722" spans="1:12" ht="15.75" thickBot="1" x14ac:dyDescent="0.3">
      <c r="A722" s="132"/>
      <c r="B722" s="132"/>
      <c r="C722" s="132"/>
      <c r="D722" s="132"/>
      <c r="E722" s="132"/>
      <c r="F722" s="132"/>
      <c r="G722" s="132"/>
      <c r="H722" s="132"/>
      <c r="I722" s="132"/>
      <c r="J722" s="132"/>
      <c r="K722" s="132"/>
      <c r="L722" s="132"/>
    </row>
    <row r="723" spans="1:12" ht="15.75" thickBot="1" x14ac:dyDescent="0.3">
      <c r="A723" s="132"/>
      <c r="B723" s="132"/>
      <c r="C723" s="132"/>
      <c r="D723" s="132"/>
      <c r="E723" s="132"/>
      <c r="F723" s="132"/>
      <c r="G723" s="132"/>
      <c r="H723" s="132"/>
      <c r="I723" s="132"/>
      <c r="J723" s="132"/>
      <c r="K723" s="132"/>
      <c r="L723" s="132"/>
    </row>
    <row r="724" spans="1:12" ht="15.75" thickBot="1" x14ac:dyDescent="0.3">
      <c r="A724" s="132"/>
      <c r="B724" s="132"/>
      <c r="C724" s="132"/>
      <c r="D724" s="132"/>
      <c r="E724" s="132"/>
      <c r="F724" s="132"/>
      <c r="G724" s="132"/>
      <c r="H724" s="132"/>
      <c r="I724" s="132"/>
      <c r="J724" s="132"/>
      <c r="K724" s="132"/>
      <c r="L724" s="132"/>
    </row>
    <row r="725" spans="1:12" ht="15.75" thickBot="1" x14ac:dyDescent="0.3">
      <c r="A725" s="132"/>
      <c r="B725" s="132"/>
      <c r="C725" s="132"/>
      <c r="D725" s="132"/>
      <c r="E725" s="132"/>
      <c r="F725" s="132"/>
      <c r="G725" s="132"/>
      <c r="H725" s="132"/>
      <c r="I725" s="132"/>
      <c r="J725" s="132"/>
      <c r="K725" s="132"/>
      <c r="L725" s="132"/>
    </row>
    <row r="726" spans="1:12" ht="15.75" thickBot="1" x14ac:dyDescent="0.3">
      <c r="A726" s="132"/>
      <c r="B726" s="132"/>
      <c r="C726" s="132"/>
      <c r="D726" s="132"/>
      <c r="E726" s="132"/>
      <c r="F726" s="132"/>
      <c r="G726" s="132"/>
      <c r="H726" s="132"/>
      <c r="I726" s="132"/>
      <c r="J726" s="132"/>
      <c r="K726" s="132"/>
      <c r="L726" s="132"/>
    </row>
    <row r="727" spans="1:12" ht="15.75" thickBot="1" x14ac:dyDescent="0.3">
      <c r="A727" s="132"/>
      <c r="B727" s="132"/>
      <c r="C727" s="132"/>
      <c r="D727" s="132"/>
      <c r="E727" s="132"/>
      <c r="F727" s="132"/>
      <c r="G727" s="132"/>
      <c r="H727" s="132"/>
      <c r="I727" s="132"/>
      <c r="J727" s="132"/>
      <c r="K727" s="132"/>
      <c r="L727" s="132"/>
    </row>
    <row r="728" spans="1:12" ht="15.75" thickBot="1" x14ac:dyDescent="0.3">
      <c r="A728" s="132"/>
      <c r="B728" s="132"/>
      <c r="C728" s="132"/>
      <c r="D728" s="132"/>
      <c r="E728" s="132"/>
      <c r="F728" s="132"/>
      <c r="G728" s="132"/>
      <c r="H728" s="132"/>
      <c r="I728" s="132"/>
      <c r="J728" s="132"/>
      <c r="K728" s="132"/>
      <c r="L728" s="132"/>
    </row>
    <row r="729" spans="1:12" ht="15.75" thickBot="1" x14ac:dyDescent="0.3">
      <c r="A729" s="132"/>
      <c r="B729" s="132"/>
      <c r="C729" s="132"/>
      <c r="D729" s="132"/>
      <c r="E729" s="132"/>
      <c r="F729" s="132"/>
      <c r="G729" s="132"/>
      <c r="H729" s="132"/>
      <c r="I729" s="132"/>
      <c r="J729" s="132"/>
      <c r="K729" s="132"/>
      <c r="L729" s="132"/>
    </row>
    <row r="730" spans="1:12" ht="15.75" thickBot="1" x14ac:dyDescent="0.3">
      <c r="A730" s="132"/>
      <c r="B730" s="132"/>
      <c r="C730" s="132"/>
      <c r="D730" s="132"/>
      <c r="E730" s="132"/>
      <c r="F730" s="132"/>
      <c r="G730" s="132"/>
      <c r="H730" s="132"/>
      <c r="I730" s="132"/>
      <c r="J730" s="132"/>
      <c r="K730" s="132"/>
      <c r="L730" s="132"/>
    </row>
    <row r="731" spans="1:12" ht="15.75" thickBot="1" x14ac:dyDescent="0.3">
      <c r="A731" s="132"/>
      <c r="B731" s="132"/>
      <c r="C731" s="132"/>
      <c r="D731" s="132"/>
      <c r="E731" s="132"/>
      <c r="F731" s="132"/>
      <c r="G731" s="132"/>
      <c r="H731" s="132"/>
      <c r="I731" s="132"/>
      <c r="J731" s="132"/>
      <c r="K731" s="132"/>
      <c r="L731" s="132"/>
    </row>
    <row r="732" spans="1:12" ht="15.75" thickBot="1" x14ac:dyDescent="0.3">
      <c r="A732" s="132"/>
      <c r="B732" s="132"/>
      <c r="C732" s="132"/>
      <c r="D732" s="132"/>
      <c r="E732" s="132"/>
      <c r="F732" s="132"/>
      <c r="G732" s="132"/>
      <c r="H732" s="132"/>
      <c r="I732" s="132"/>
      <c r="J732" s="132"/>
      <c r="K732" s="132"/>
      <c r="L732" s="132"/>
    </row>
    <row r="733" spans="1:12" ht="15.75" thickBot="1" x14ac:dyDescent="0.3">
      <c r="A733" s="132"/>
      <c r="B733" s="132"/>
      <c r="C733" s="132"/>
      <c r="D733" s="132"/>
      <c r="E733" s="132"/>
      <c r="F733" s="132"/>
      <c r="G733" s="132"/>
      <c r="H733" s="132"/>
      <c r="I733" s="132"/>
      <c r="J733" s="132"/>
      <c r="K733" s="132"/>
      <c r="L733" s="132"/>
    </row>
    <row r="734" spans="1:12" ht="15.75" thickBot="1" x14ac:dyDescent="0.3">
      <c r="A734" s="132"/>
      <c r="B734" s="132"/>
      <c r="C734" s="132"/>
      <c r="D734" s="132"/>
      <c r="E734" s="132"/>
      <c r="F734" s="132"/>
      <c r="G734" s="132"/>
      <c r="H734" s="132"/>
      <c r="I734" s="132"/>
      <c r="J734" s="132"/>
      <c r="K734" s="132"/>
      <c r="L734" s="132"/>
    </row>
    <row r="735" spans="1:12" ht="15.75" thickBot="1" x14ac:dyDescent="0.3">
      <c r="A735" s="132"/>
      <c r="B735" s="132"/>
      <c r="C735" s="132"/>
      <c r="D735" s="132"/>
      <c r="E735" s="132"/>
      <c r="F735" s="132"/>
      <c r="G735" s="132"/>
      <c r="H735" s="132"/>
      <c r="I735" s="132"/>
      <c r="J735" s="132"/>
      <c r="K735" s="132"/>
      <c r="L735" s="132"/>
    </row>
    <row r="736" spans="1:12" ht="15.75" thickBot="1" x14ac:dyDescent="0.3">
      <c r="A736" s="132"/>
      <c r="B736" s="132"/>
      <c r="C736" s="132"/>
      <c r="D736" s="132"/>
      <c r="E736" s="132"/>
      <c r="F736" s="132"/>
      <c r="G736" s="132"/>
      <c r="H736" s="132"/>
      <c r="I736" s="132"/>
      <c r="J736" s="132"/>
      <c r="K736" s="132"/>
      <c r="L736" s="132"/>
    </row>
    <row r="737" spans="1:12" ht="15.75" thickBot="1" x14ac:dyDescent="0.3">
      <c r="A737" s="132"/>
      <c r="B737" s="132"/>
      <c r="C737" s="132"/>
      <c r="D737" s="132"/>
      <c r="E737" s="132"/>
      <c r="F737" s="132"/>
      <c r="G737" s="132"/>
      <c r="H737" s="132"/>
      <c r="I737" s="132"/>
      <c r="J737" s="132"/>
      <c r="K737" s="132"/>
      <c r="L737" s="132"/>
    </row>
    <row r="738" spans="1:12" ht="15.75" thickBot="1" x14ac:dyDescent="0.3">
      <c r="A738" s="132"/>
      <c r="B738" s="132"/>
      <c r="C738" s="132"/>
      <c r="D738" s="132"/>
      <c r="E738" s="132"/>
      <c r="F738" s="132"/>
      <c r="G738" s="132"/>
      <c r="H738" s="132"/>
      <c r="I738" s="132"/>
      <c r="J738" s="132"/>
      <c r="K738" s="132"/>
      <c r="L738" s="132"/>
    </row>
    <row r="739" spans="1:12" ht="15.75" thickBot="1" x14ac:dyDescent="0.3">
      <c r="A739" s="132"/>
      <c r="B739" s="132"/>
      <c r="C739" s="132"/>
      <c r="D739" s="132"/>
      <c r="E739" s="132"/>
      <c r="F739" s="132"/>
      <c r="G739" s="132"/>
      <c r="H739" s="132"/>
      <c r="I739" s="132"/>
      <c r="J739" s="132"/>
      <c r="K739" s="132"/>
      <c r="L739" s="132"/>
    </row>
    <row r="740" spans="1:12" ht="15.75" thickBot="1" x14ac:dyDescent="0.3">
      <c r="A740" s="132"/>
      <c r="B740" s="132"/>
      <c r="C740" s="132"/>
      <c r="D740" s="132"/>
      <c r="E740" s="132"/>
      <c r="F740" s="132"/>
      <c r="G740" s="132"/>
      <c r="H740" s="132"/>
      <c r="I740" s="132"/>
      <c r="J740" s="132"/>
      <c r="K740" s="132"/>
      <c r="L740" s="132"/>
    </row>
    <row r="741" spans="1:12" ht="15.75" thickBot="1" x14ac:dyDescent="0.3">
      <c r="A741" s="132"/>
      <c r="B741" s="132"/>
      <c r="C741" s="132"/>
      <c r="D741" s="132"/>
      <c r="E741" s="132"/>
      <c r="F741" s="132"/>
      <c r="G741" s="132"/>
      <c r="H741" s="132"/>
      <c r="I741" s="132"/>
      <c r="J741" s="132"/>
      <c r="K741" s="132"/>
      <c r="L741" s="132"/>
    </row>
    <row r="742" spans="1:12" ht="15.75" thickBot="1" x14ac:dyDescent="0.3">
      <c r="A742" s="132"/>
      <c r="B742" s="132"/>
      <c r="C742" s="132"/>
      <c r="D742" s="132"/>
      <c r="E742" s="132"/>
      <c r="F742" s="132"/>
      <c r="G742" s="132"/>
      <c r="H742" s="132"/>
      <c r="I742" s="132"/>
      <c r="J742" s="132"/>
      <c r="K742" s="132"/>
      <c r="L742" s="132"/>
    </row>
    <row r="743" spans="1:12" ht="15.75" thickBot="1" x14ac:dyDescent="0.3">
      <c r="A743" s="132"/>
      <c r="B743" s="132"/>
      <c r="C743" s="132"/>
      <c r="D743" s="132"/>
      <c r="E743" s="132"/>
      <c r="F743" s="132"/>
      <c r="G743" s="132"/>
      <c r="H743" s="132"/>
      <c r="I743" s="132"/>
      <c r="J743" s="132"/>
      <c r="K743" s="132"/>
      <c r="L743" s="132"/>
    </row>
    <row r="744" spans="1:12" ht="15.75" thickBot="1" x14ac:dyDescent="0.3">
      <c r="A744" s="132"/>
      <c r="B744" s="132"/>
      <c r="C744" s="132"/>
      <c r="D744" s="132"/>
      <c r="E744" s="132"/>
      <c r="F744" s="132"/>
      <c r="G744" s="132"/>
      <c r="H744" s="132"/>
      <c r="I744" s="132"/>
      <c r="J744" s="132"/>
      <c r="K744" s="132"/>
      <c r="L744" s="132"/>
    </row>
    <row r="745" spans="1:12" ht="15.75" thickBot="1" x14ac:dyDescent="0.3">
      <c r="A745" s="132"/>
      <c r="B745" s="132"/>
      <c r="C745" s="132"/>
      <c r="D745" s="132"/>
      <c r="E745" s="132"/>
      <c r="F745" s="132"/>
      <c r="G745" s="132"/>
      <c r="H745" s="132"/>
      <c r="I745" s="132"/>
      <c r="J745" s="132"/>
      <c r="K745" s="132"/>
      <c r="L745" s="132"/>
    </row>
    <row r="746" spans="1:12" ht="15.75" thickBot="1" x14ac:dyDescent="0.3">
      <c r="A746" s="132"/>
      <c r="B746" s="132"/>
      <c r="C746" s="132"/>
      <c r="D746" s="132"/>
      <c r="E746" s="132"/>
      <c r="F746" s="132"/>
      <c r="G746" s="132"/>
      <c r="H746" s="132"/>
      <c r="I746" s="132"/>
      <c r="J746" s="132"/>
      <c r="K746" s="132"/>
      <c r="L746" s="132"/>
    </row>
    <row r="747" spans="1:12" ht="15.75" thickBot="1" x14ac:dyDescent="0.3">
      <c r="A747" s="132"/>
      <c r="B747" s="132"/>
      <c r="C747" s="132"/>
      <c r="D747" s="132"/>
      <c r="E747" s="132"/>
      <c r="F747" s="132"/>
      <c r="G747" s="132"/>
      <c r="H747" s="132"/>
      <c r="I747" s="132"/>
      <c r="J747" s="132"/>
      <c r="K747" s="132"/>
      <c r="L747" s="132"/>
    </row>
    <row r="748" spans="1:12" ht="15.75" thickBot="1" x14ac:dyDescent="0.3">
      <c r="A748" s="132"/>
      <c r="B748" s="132"/>
      <c r="C748" s="132"/>
      <c r="D748" s="132"/>
      <c r="E748" s="132"/>
      <c r="F748" s="132"/>
      <c r="G748" s="132"/>
      <c r="H748" s="132"/>
      <c r="I748" s="132"/>
      <c r="J748" s="132"/>
      <c r="K748" s="132"/>
      <c r="L748" s="132"/>
    </row>
    <row r="749" spans="1:12" ht="15.75" thickBot="1" x14ac:dyDescent="0.3">
      <c r="A749" s="132"/>
      <c r="B749" s="132"/>
      <c r="C749" s="132"/>
      <c r="D749" s="132"/>
      <c r="E749" s="132"/>
      <c r="F749" s="132"/>
      <c r="G749" s="132"/>
      <c r="H749" s="132"/>
      <c r="I749" s="132"/>
      <c r="J749" s="132"/>
      <c r="K749" s="132"/>
      <c r="L749" s="132"/>
    </row>
    <row r="750" spans="1:12" ht="15.75" thickBot="1" x14ac:dyDescent="0.3">
      <c r="A750" s="132"/>
      <c r="B750" s="132"/>
      <c r="C750" s="132"/>
      <c r="D750" s="132"/>
      <c r="E750" s="132"/>
      <c r="F750" s="132"/>
      <c r="G750" s="132"/>
      <c r="H750" s="132"/>
      <c r="I750" s="132"/>
      <c r="J750" s="132"/>
      <c r="K750" s="132"/>
      <c r="L750" s="132"/>
    </row>
    <row r="751" spans="1:12" ht="15.75" thickBot="1" x14ac:dyDescent="0.3">
      <c r="A751" s="132"/>
      <c r="B751" s="132"/>
      <c r="C751" s="132"/>
      <c r="D751" s="132"/>
      <c r="E751" s="132"/>
      <c r="F751" s="132"/>
      <c r="G751" s="132"/>
      <c r="H751" s="132"/>
      <c r="I751" s="132"/>
      <c r="J751" s="132"/>
      <c r="K751" s="132"/>
      <c r="L751" s="132"/>
    </row>
    <row r="752" spans="1:12" ht="15.75" thickBot="1" x14ac:dyDescent="0.3">
      <c r="A752" s="132"/>
      <c r="B752" s="132"/>
      <c r="C752" s="132"/>
      <c r="D752" s="132"/>
      <c r="E752" s="132"/>
      <c r="F752" s="132"/>
      <c r="G752" s="132"/>
      <c r="H752" s="132"/>
      <c r="I752" s="132"/>
      <c r="J752" s="132"/>
      <c r="K752" s="132"/>
      <c r="L752" s="132"/>
    </row>
    <row r="753" spans="1:12" ht="15.75" thickBot="1" x14ac:dyDescent="0.3">
      <c r="A753" s="132"/>
      <c r="B753" s="132"/>
      <c r="C753" s="132"/>
      <c r="D753" s="132"/>
      <c r="E753" s="132"/>
      <c r="F753" s="132"/>
      <c r="G753" s="132"/>
      <c r="H753" s="132"/>
      <c r="I753" s="132"/>
      <c r="J753" s="132"/>
      <c r="K753" s="132"/>
      <c r="L753" s="132"/>
    </row>
    <row r="754" spans="1:12" ht="15.75" thickBot="1" x14ac:dyDescent="0.3">
      <c r="A754" s="132"/>
      <c r="B754" s="132"/>
      <c r="C754" s="132"/>
      <c r="D754" s="132"/>
      <c r="E754" s="132"/>
      <c r="F754" s="132"/>
      <c r="G754" s="132"/>
      <c r="H754" s="132"/>
      <c r="I754" s="132"/>
      <c r="J754" s="132"/>
      <c r="K754" s="132"/>
      <c r="L754" s="132"/>
    </row>
    <row r="755" spans="1:12" ht="15.75" thickBot="1" x14ac:dyDescent="0.3">
      <c r="A755" s="132"/>
      <c r="B755" s="132"/>
      <c r="C755" s="132"/>
      <c r="D755" s="132"/>
      <c r="E755" s="132"/>
      <c r="F755" s="132"/>
      <c r="G755" s="132"/>
      <c r="H755" s="132"/>
      <c r="I755" s="132"/>
      <c r="J755" s="132"/>
      <c r="K755" s="132"/>
      <c r="L755" s="132"/>
    </row>
    <row r="756" spans="1:12" ht="15.75" thickBot="1" x14ac:dyDescent="0.3">
      <c r="A756" s="132"/>
      <c r="B756" s="132"/>
      <c r="C756" s="132"/>
      <c r="D756" s="132"/>
      <c r="E756" s="132"/>
      <c r="F756" s="132"/>
      <c r="G756" s="132"/>
      <c r="H756" s="132"/>
      <c r="I756" s="132"/>
      <c r="J756" s="132"/>
      <c r="K756" s="132"/>
      <c r="L756" s="132"/>
    </row>
    <row r="757" spans="1:12" ht="15.75" thickBot="1" x14ac:dyDescent="0.3">
      <c r="A757" s="132"/>
      <c r="B757" s="132"/>
      <c r="C757" s="132"/>
      <c r="D757" s="132"/>
      <c r="E757" s="132"/>
      <c r="F757" s="132"/>
      <c r="G757" s="132"/>
      <c r="H757" s="132"/>
      <c r="I757" s="132"/>
      <c r="J757" s="132"/>
      <c r="K757" s="132"/>
      <c r="L757" s="132"/>
    </row>
    <row r="758" spans="1:12" ht="15.75" thickBot="1" x14ac:dyDescent="0.3">
      <c r="A758" s="132"/>
      <c r="B758" s="132"/>
      <c r="C758" s="132"/>
      <c r="D758" s="132"/>
      <c r="E758" s="132"/>
      <c r="F758" s="132"/>
      <c r="G758" s="132"/>
      <c r="H758" s="132"/>
      <c r="I758" s="132"/>
      <c r="J758" s="132"/>
      <c r="K758" s="132"/>
      <c r="L758" s="132"/>
    </row>
    <row r="759" spans="1:12" ht="15.75" thickBot="1" x14ac:dyDescent="0.3">
      <c r="A759" s="132"/>
      <c r="B759" s="132"/>
      <c r="C759" s="132"/>
      <c r="D759" s="132"/>
      <c r="E759" s="132"/>
      <c r="F759" s="132"/>
      <c r="G759" s="132"/>
      <c r="H759" s="132"/>
      <c r="I759" s="132"/>
      <c r="J759" s="132"/>
      <c r="K759" s="132"/>
      <c r="L759" s="132"/>
    </row>
    <row r="760" spans="1:12" ht="15.75" thickBot="1" x14ac:dyDescent="0.3">
      <c r="A760" s="132"/>
      <c r="B760" s="132"/>
      <c r="C760" s="132"/>
      <c r="D760" s="132"/>
      <c r="E760" s="132"/>
      <c r="F760" s="132"/>
      <c r="G760" s="132"/>
      <c r="H760" s="132"/>
      <c r="I760" s="132"/>
      <c r="J760" s="132"/>
      <c r="K760" s="132"/>
      <c r="L760" s="132"/>
    </row>
    <row r="761" spans="1:12" ht="15.75" thickBot="1" x14ac:dyDescent="0.3">
      <c r="A761" s="132"/>
      <c r="B761" s="132"/>
      <c r="C761" s="132"/>
      <c r="D761" s="132"/>
      <c r="E761" s="132"/>
      <c r="F761" s="132"/>
      <c r="G761" s="132"/>
      <c r="H761" s="132"/>
      <c r="I761" s="132"/>
      <c r="J761" s="132"/>
      <c r="K761" s="132"/>
      <c r="L761" s="132"/>
    </row>
    <row r="762" spans="1:12" ht="15.75" thickBot="1" x14ac:dyDescent="0.3">
      <c r="A762" s="132"/>
      <c r="B762" s="132"/>
      <c r="C762" s="132"/>
      <c r="D762" s="132"/>
      <c r="E762" s="132"/>
      <c r="F762" s="132"/>
      <c r="G762" s="132"/>
      <c r="H762" s="132"/>
      <c r="I762" s="132"/>
      <c r="J762" s="132"/>
      <c r="K762" s="132"/>
      <c r="L762" s="132"/>
    </row>
    <row r="763" spans="1:12" ht="15.75" thickBot="1" x14ac:dyDescent="0.3">
      <c r="A763" s="132"/>
      <c r="B763" s="132"/>
      <c r="C763" s="132"/>
      <c r="D763" s="132"/>
      <c r="E763" s="132"/>
      <c r="F763" s="132"/>
      <c r="G763" s="132"/>
      <c r="H763" s="132"/>
      <c r="I763" s="132"/>
      <c r="J763" s="132"/>
      <c r="K763" s="132"/>
      <c r="L763" s="132"/>
    </row>
    <row r="764" spans="1:12" ht="15.75" thickBot="1" x14ac:dyDescent="0.3">
      <c r="A764" s="132"/>
      <c r="B764" s="132"/>
      <c r="C764" s="132"/>
      <c r="D764" s="132"/>
      <c r="E764" s="132"/>
      <c r="F764" s="132"/>
      <c r="G764" s="132"/>
      <c r="H764" s="132"/>
      <c r="I764" s="132"/>
      <c r="J764" s="132"/>
      <c r="K764" s="132"/>
      <c r="L764" s="132"/>
    </row>
    <row r="765" spans="1:12" ht="15.75" thickBot="1" x14ac:dyDescent="0.3">
      <c r="A765" s="132"/>
      <c r="B765" s="132"/>
      <c r="C765" s="132"/>
      <c r="D765" s="132"/>
      <c r="E765" s="132"/>
      <c r="F765" s="132"/>
      <c r="G765" s="132"/>
      <c r="H765" s="132"/>
      <c r="I765" s="132"/>
      <c r="J765" s="132"/>
      <c r="K765" s="132"/>
      <c r="L765" s="132"/>
    </row>
    <row r="766" spans="1:12" ht="15.75" thickBot="1" x14ac:dyDescent="0.3">
      <c r="A766" s="132"/>
      <c r="B766" s="132"/>
      <c r="C766" s="132"/>
      <c r="D766" s="132"/>
      <c r="E766" s="132"/>
      <c r="F766" s="132"/>
      <c r="G766" s="132"/>
      <c r="H766" s="132"/>
      <c r="I766" s="132"/>
      <c r="J766" s="132"/>
      <c r="K766" s="132"/>
      <c r="L766" s="132"/>
    </row>
    <row r="767" spans="1:12" ht="15.75" thickBot="1" x14ac:dyDescent="0.3">
      <c r="A767" s="132"/>
      <c r="B767" s="132"/>
      <c r="C767" s="132"/>
      <c r="D767" s="132"/>
      <c r="E767" s="132"/>
      <c r="F767" s="132"/>
      <c r="G767" s="132"/>
      <c r="H767" s="132"/>
      <c r="I767" s="132"/>
      <c r="J767" s="132"/>
      <c r="K767" s="132"/>
      <c r="L767" s="132"/>
    </row>
    <row r="768" spans="1:12" ht="15.75" thickBot="1" x14ac:dyDescent="0.3">
      <c r="A768" s="132"/>
      <c r="B768" s="132"/>
      <c r="C768" s="132"/>
      <c r="D768" s="132"/>
      <c r="E768" s="132"/>
      <c r="F768" s="132"/>
      <c r="G768" s="132"/>
      <c r="H768" s="132"/>
      <c r="I768" s="132"/>
      <c r="J768" s="132"/>
      <c r="K768" s="132"/>
      <c r="L768" s="132"/>
    </row>
    <row r="769" spans="1:12" ht="15.75" thickBot="1" x14ac:dyDescent="0.3">
      <c r="A769" s="132"/>
      <c r="B769" s="132"/>
      <c r="C769" s="132"/>
      <c r="D769" s="132"/>
      <c r="E769" s="132"/>
      <c r="F769" s="132"/>
      <c r="G769" s="132"/>
      <c r="H769" s="132"/>
      <c r="I769" s="132"/>
      <c r="J769" s="132"/>
      <c r="K769" s="132"/>
      <c r="L769" s="132"/>
    </row>
    <row r="770" spans="1:12" ht="15.75" thickBot="1" x14ac:dyDescent="0.3">
      <c r="A770" s="132"/>
      <c r="B770" s="132"/>
      <c r="C770" s="132"/>
      <c r="D770" s="132"/>
      <c r="E770" s="132"/>
      <c r="F770" s="132"/>
      <c r="G770" s="132"/>
      <c r="H770" s="132"/>
      <c r="I770" s="132"/>
      <c r="J770" s="132"/>
      <c r="K770" s="132"/>
      <c r="L770" s="132"/>
    </row>
    <row r="771" spans="1:12" ht="15.75" thickBot="1" x14ac:dyDescent="0.3">
      <c r="A771" s="132"/>
      <c r="B771" s="132"/>
      <c r="C771" s="132"/>
      <c r="D771" s="132"/>
      <c r="E771" s="132"/>
      <c r="F771" s="132"/>
      <c r="G771" s="132"/>
      <c r="H771" s="132"/>
      <c r="I771" s="132"/>
      <c r="J771" s="132"/>
      <c r="K771" s="132"/>
      <c r="L771" s="132"/>
    </row>
    <row r="772" spans="1:12" ht="15.75" thickBot="1" x14ac:dyDescent="0.3">
      <c r="A772" s="132"/>
      <c r="B772" s="132"/>
      <c r="C772" s="132"/>
      <c r="D772" s="132"/>
      <c r="E772" s="132"/>
      <c r="F772" s="132"/>
      <c r="G772" s="132"/>
      <c r="H772" s="132"/>
      <c r="I772" s="132"/>
      <c r="J772" s="132"/>
      <c r="K772" s="132"/>
      <c r="L772" s="132"/>
    </row>
    <row r="773" spans="1:12" ht="15.75" thickBot="1" x14ac:dyDescent="0.3">
      <c r="A773" s="132"/>
      <c r="B773" s="132"/>
      <c r="C773" s="132"/>
      <c r="D773" s="132"/>
      <c r="E773" s="132"/>
      <c r="F773" s="132"/>
      <c r="G773" s="132"/>
      <c r="H773" s="132"/>
      <c r="I773" s="132"/>
      <c r="J773" s="132"/>
      <c r="K773" s="132"/>
      <c r="L773" s="132"/>
    </row>
    <row r="774" spans="1:12" ht="15.75" thickBot="1" x14ac:dyDescent="0.3">
      <c r="A774" s="132"/>
      <c r="B774" s="132"/>
      <c r="C774" s="132"/>
      <c r="D774" s="132"/>
      <c r="E774" s="132"/>
      <c r="F774" s="132"/>
      <c r="G774" s="132"/>
      <c r="H774" s="132"/>
      <c r="I774" s="132"/>
      <c r="J774" s="132"/>
      <c r="K774" s="132"/>
      <c r="L774" s="132"/>
    </row>
    <row r="775" spans="1:12" ht="15.75" thickBot="1" x14ac:dyDescent="0.3">
      <c r="A775" s="132"/>
      <c r="B775" s="132"/>
      <c r="C775" s="132"/>
      <c r="D775" s="132"/>
      <c r="E775" s="132"/>
      <c r="F775" s="132"/>
      <c r="G775" s="132"/>
      <c r="H775" s="132"/>
      <c r="I775" s="132"/>
      <c r="J775" s="132"/>
      <c r="K775" s="132"/>
      <c r="L775" s="132"/>
    </row>
    <row r="776" spans="1:12" ht="15.75" thickBot="1" x14ac:dyDescent="0.3">
      <c r="A776" s="132"/>
      <c r="B776" s="132"/>
      <c r="C776" s="132"/>
      <c r="D776" s="132"/>
      <c r="E776" s="132"/>
      <c r="F776" s="132"/>
      <c r="G776" s="132"/>
      <c r="H776" s="132"/>
      <c r="I776" s="132"/>
      <c r="J776" s="132"/>
      <c r="K776" s="132"/>
      <c r="L776" s="132"/>
    </row>
    <row r="777" spans="1:12" ht="15.75" thickBot="1" x14ac:dyDescent="0.3">
      <c r="A777" s="132"/>
      <c r="B777" s="132"/>
      <c r="C777" s="132"/>
      <c r="D777" s="132"/>
      <c r="E777" s="132"/>
      <c r="F777" s="132"/>
      <c r="G777" s="132"/>
      <c r="H777" s="132"/>
      <c r="I777" s="132"/>
      <c r="J777" s="132"/>
      <c r="K777" s="132"/>
      <c r="L777" s="132"/>
    </row>
    <row r="778" spans="1:12" ht="15.75" thickBot="1" x14ac:dyDescent="0.3">
      <c r="A778" s="132"/>
      <c r="B778" s="132"/>
      <c r="C778" s="132"/>
      <c r="D778" s="132"/>
      <c r="E778" s="132"/>
      <c r="F778" s="132"/>
      <c r="G778" s="132"/>
      <c r="H778" s="132"/>
      <c r="I778" s="132"/>
      <c r="J778" s="132"/>
      <c r="K778" s="132"/>
      <c r="L778" s="132"/>
    </row>
    <row r="779" spans="1:12" ht="15.75" thickBot="1" x14ac:dyDescent="0.3">
      <c r="A779" s="132"/>
      <c r="B779" s="132"/>
      <c r="C779" s="132"/>
      <c r="D779" s="132"/>
      <c r="E779" s="132"/>
      <c r="F779" s="132"/>
      <c r="G779" s="132"/>
      <c r="H779" s="132"/>
      <c r="I779" s="132"/>
      <c r="J779" s="132"/>
      <c r="K779" s="132"/>
      <c r="L779" s="132"/>
    </row>
    <row r="780" spans="1:12" ht="15.75" thickBot="1" x14ac:dyDescent="0.3">
      <c r="A780" s="132"/>
      <c r="B780" s="132"/>
      <c r="C780" s="132"/>
      <c r="D780" s="132"/>
      <c r="E780" s="132"/>
      <c r="F780" s="132"/>
      <c r="G780" s="132"/>
      <c r="H780" s="132"/>
      <c r="I780" s="132"/>
      <c r="J780" s="132"/>
      <c r="K780" s="132"/>
      <c r="L780" s="132"/>
    </row>
    <row r="781" spans="1:12" ht="15.75" thickBot="1" x14ac:dyDescent="0.3">
      <c r="A781" s="132"/>
      <c r="B781" s="132"/>
      <c r="C781" s="132"/>
      <c r="D781" s="132"/>
      <c r="E781" s="132"/>
      <c r="F781" s="132"/>
      <c r="G781" s="132"/>
      <c r="H781" s="132"/>
      <c r="I781" s="132"/>
      <c r="J781" s="132"/>
      <c r="K781" s="132"/>
      <c r="L781" s="132"/>
    </row>
    <row r="782" spans="1:12" ht="15.75" thickBot="1" x14ac:dyDescent="0.3">
      <c r="A782" s="132"/>
      <c r="B782" s="132"/>
      <c r="C782" s="132"/>
      <c r="D782" s="132"/>
      <c r="E782" s="132"/>
      <c r="F782" s="132"/>
      <c r="G782" s="132"/>
      <c r="H782" s="132"/>
      <c r="I782" s="132"/>
      <c r="J782" s="132"/>
      <c r="K782" s="132"/>
      <c r="L782" s="132"/>
    </row>
    <row r="783" spans="1:12" ht="15.75" thickBot="1" x14ac:dyDescent="0.3">
      <c r="A783" s="132"/>
      <c r="B783" s="132"/>
      <c r="C783" s="132"/>
      <c r="D783" s="132"/>
      <c r="E783" s="132"/>
      <c r="F783" s="132"/>
      <c r="G783" s="132"/>
      <c r="H783" s="132"/>
      <c r="I783" s="132"/>
      <c r="J783" s="132"/>
      <c r="K783" s="132"/>
      <c r="L783" s="132"/>
    </row>
    <row r="784" spans="1:12" ht="15.75" thickBot="1" x14ac:dyDescent="0.3">
      <c r="A784" s="132"/>
      <c r="B784" s="132"/>
      <c r="C784" s="132"/>
      <c r="D784" s="132"/>
      <c r="E784" s="132"/>
      <c r="F784" s="132"/>
      <c r="G784" s="132"/>
      <c r="H784" s="132"/>
      <c r="I784" s="132"/>
      <c r="J784" s="132"/>
      <c r="K784" s="132"/>
      <c r="L784" s="132"/>
    </row>
    <row r="785" spans="1:12" ht="15.75" thickBot="1" x14ac:dyDescent="0.3">
      <c r="A785" s="132"/>
      <c r="B785" s="132"/>
      <c r="C785" s="132"/>
      <c r="D785" s="132"/>
      <c r="E785" s="132"/>
      <c r="F785" s="132"/>
      <c r="G785" s="132"/>
      <c r="H785" s="132"/>
      <c r="I785" s="132"/>
      <c r="J785" s="132"/>
      <c r="K785" s="132"/>
      <c r="L785" s="132"/>
    </row>
    <row r="786" spans="1:12" ht="15.75" thickBot="1" x14ac:dyDescent="0.3">
      <c r="A786" s="132"/>
      <c r="B786" s="132"/>
      <c r="C786" s="132"/>
      <c r="D786" s="132"/>
      <c r="E786" s="132"/>
      <c r="F786" s="132"/>
      <c r="G786" s="132"/>
      <c r="H786" s="132"/>
      <c r="I786" s="132"/>
      <c r="J786" s="132"/>
      <c r="K786" s="132"/>
      <c r="L786" s="132"/>
    </row>
    <row r="787" spans="1:12" ht="15.75" thickBot="1" x14ac:dyDescent="0.3">
      <c r="A787" s="132"/>
      <c r="B787" s="132"/>
      <c r="C787" s="132"/>
      <c r="D787" s="132"/>
      <c r="E787" s="132"/>
      <c r="F787" s="132"/>
      <c r="G787" s="132"/>
      <c r="H787" s="132"/>
      <c r="I787" s="132"/>
      <c r="J787" s="132"/>
      <c r="K787" s="132"/>
      <c r="L787" s="132"/>
    </row>
    <row r="788" spans="1:12" ht="15.75" thickBot="1" x14ac:dyDescent="0.3">
      <c r="A788" s="132"/>
      <c r="B788" s="132"/>
      <c r="C788" s="132"/>
      <c r="D788" s="132"/>
      <c r="E788" s="132"/>
      <c r="F788" s="132"/>
      <c r="G788" s="132"/>
      <c r="H788" s="132"/>
      <c r="I788" s="132"/>
      <c r="J788" s="132"/>
      <c r="K788" s="132"/>
      <c r="L788" s="132"/>
    </row>
    <row r="789" spans="1:12" ht="15.75" thickBot="1" x14ac:dyDescent="0.3">
      <c r="A789" s="132"/>
      <c r="B789" s="132"/>
      <c r="C789" s="132"/>
      <c r="D789" s="132"/>
      <c r="E789" s="132"/>
      <c r="F789" s="132"/>
      <c r="G789" s="132"/>
      <c r="H789" s="132"/>
      <c r="I789" s="132"/>
      <c r="J789" s="132"/>
      <c r="K789" s="132"/>
      <c r="L789" s="132"/>
    </row>
    <row r="790" spans="1:12" ht="15.75" thickBot="1" x14ac:dyDescent="0.3">
      <c r="A790" s="132"/>
      <c r="B790" s="132"/>
      <c r="C790" s="132"/>
      <c r="D790" s="132"/>
      <c r="E790" s="132"/>
      <c r="F790" s="132"/>
      <c r="G790" s="132"/>
      <c r="H790" s="132"/>
      <c r="I790" s="132"/>
      <c r="J790" s="132"/>
      <c r="K790" s="132"/>
      <c r="L790" s="132"/>
    </row>
    <row r="791" spans="1:12" ht="15.75" thickBot="1" x14ac:dyDescent="0.3">
      <c r="A791" s="132"/>
      <c r="B791" s="132"/>
      <c r="C791" s="132"/>
      <c r="D791" s="132"/>
      <c r="E791" s="132"/>
      <c r="F791" s="132"/>
      <c r="G791" s="132"/>
      <c r="H791" s="132"/>
      <c r="I791" s="132"/>
      <c r="J791" s="132"/>
      <c r="K791" s="132"/>
      <c r="L791" s="132"/>
    </row>
    <row r="792" spans="1:12" ht="15.75" thickBot="1" x14ac:dyDescent="0.3">
      <c r="A792" s="132"/>
      <c r="B792" s="132"/>
      <c r="C792" s="132"/>
      <c r="D792" s="132"/>
      <c r="E792" s="132"/>
      <c r="F792" s="132"/>
      <c r="G792" s="132"/>
      <c r="H792" s="132"/>
      <c r="I792" s="132"/>
      <c r="J792" s="132"/>
      <c r="K792" s="132"/>
      <c r="L792" s="132"/>
    </row>
    <row r="793" spans="1:12" ht="15.75" thickBot="1" x14ac:dyDescent="0.3">
      <c r="A793" s="132"/>
      <c r="B793" s="132"/>
      <c r="C793" s="132"/>
      <c r="D793" s="132"/>
      <c r="E793" s="132"/>
      <c r="F793" s="132"/>
      <c r="G793" s="132"/>
      <c r="H793" s="132"/>
      <c r="I793" s="132"/>
      <c r="J793" s="132"/>
      <c r="K793" s="132"/>
      <c r="L793" s="132"/>
    </row>
    <row r="794" spans="1:12" ht="15.75" thickBot="1" x14ac:dyDescent="0.3">
      <c r="A794" s="132"/>
      <c r="B794" s="132"/>
      <c r="C794" s="132"/>
      <c r="D794" s="132"/>
      <c r="E794" s="132"/>
      <c r="F794" s="132"/>
      <c r="G794" s="132"/>
      <c r="H794" s="132"/>
      <c r="I794" s="132"/>
      <c r="J794" s="132"/>
      <c r="K794" s="132"/>
      <c r="L794" s="132"/>
    </row>
    <row r="795" spans="1:12" ht="15.75" thickBot="1" x14ac:dyDescent="0.3">
      <c r="A795" s="132"/>
      <c r="B795" s="132"/>
      <c r="C795" s="132"/>
      <c r="D795" s="132"/>
      <c r="E795" s="132"/>
      <c r="F795" s="132"/>
      <c r="G795" s="132"/>
      <c r="H795" s="132"/>
      <c r="I795" s="132"/>
      <c r="J795" s="132"/>
      <c r="K795" s="132"/>
      <c r="L795" s="132"/>
    </row>
    <row r="796" spans="1:12" ht="15.75" thickBot="1" x14ac:dyDescent="0.3">
      <c r="A796" s="132"/>
      <c r="B796" s="132"/>
      <c r="C796" s="132"/>
      <c r="D796" s="132"/>
      <c r="E796" s="132"/>
      <c r="F796" s="132"/>
      <c r="G796" s="132"/>
      <c r="H796" s="132"/>
      <c r="I796" s="132"/>
      <c r="J796" s="132"/>
      <c r="K796" s="132"/>
      <c r="L796" s="132"/>
    </row>
    <row r="797" spans="1:12" ht="15.75" thickBot="1" x14ac:dyDescent="0.3">
      <c r="A797" s="132"/>
      <c r="B797" s="132"/>
      <c r="C797" s="132"/>
      <c r="D797" s="132"/>
      <c r="E797" s="132"/>
      <c r="F797" s="132"/>
      <c r="G797" s="132"/>
      <c r="H797" s="132"/>
      <c r="I797" s="132"/>
      <c r="J797" s="132"/>
      <c r="K797" s="132"/>
      <c r="L797" s="132"/>
    </row>
    <row r="798" spans="1:12" ht="15.75" thickBot="1" x14ac:dyDescent="0.3">
      <c r="A798" s="132"/>
      <c r="B798" s="132"/>
      <c r="C798" s="132"/>
      <c r="D798" s="132"/>
      <c r="E798" s="132"/>
      <c r="F798" s="132"/>
      <c r="G798" s="132"/>
      <c r="H798" s="132"/>
      <c r="I798" s="132"/>
      <c r="J798" s="132"/>
      <c r="K798" s="132"/>
      <c r="L798" s="132"/>
    </row>
    <row r="799" spans="1:12" ht="15.75" thickBot="1" x14ac:dyDescent="0.3">
      <c r="A799" s="132"/>
      <c r="B799" s="132"/>
      <c r="C799" s="132"/>
      <c r="D799" s="132"/>
      <c r="E799" s="132"/>
      <c r="F799" s="132"/>
      <c r="G799" s="132"/>
      <c r="H799" s="132"/>
      <c r="I799" s="132"/>
      <c r="J799" s="132"/>
      <c r="K799" s="132"/>
      <c r="L799" s="132"/>
    </row>
    <row r="800" spans="1:12" ht="15.75" thickBot="1" x14ac:dyDescent="0.3">
      <c r="A800" s="132"/>
      <c r="B800" s="132"/>
      <c r="C800" s="132"/>
      <c r="D800" s="132"/>
      <c r="E800" s="132"/>
      <c r="F800" s="132"/>
      <c r="G800" s="132"/>
      <c r="H800" s="132"/>
      <c r="I800" s="132"/>
      <c r="J800" s="132"/>
      <c r="K800" s="132"/>
      <c r="L800" s="132"/>
    </row>
    <row r="801" spans="1:12" ht="15.75" thickBot="1" x14ac:dyDescent="0.3">
      <c r="A801" s="132"/>
      <c r="B801" s="132"/>
      <c r="C801" s="132"/>
      <c r="D801" s="132"/>
      <c r="E801" s="132"/>
      <c r="F801" s="132"/>
      <c r="G801" s="132"/>
      <c r="H801" s="132"/>
      <c r="I801" s="132"/>
      <c r="J801" s="132"/>
      <c r="K801" s="132"/>
      <c r="L801" s="132"/>
    </row>
    <row r="802" spans="1:12" ht="15.75" thickBot="1" x14ac:dyDescent="0.3">
      <c r="A802" s="132"/>
      <c r="B802" s="132"/>
      <c r="C802" s="132"/>
      <c r="D802" s="132"/>
      <c r="E802" s="132"/>
      <c r="F802" s="132"/>
      <c r="G802" s="132"/>
      <c r="H802" s="132"/>
      <c r="I802" s="132"/>
      <c r="J802" s="132"/>
      <c r="K802" s="132"/>
      <c r="L802" s="132"/>
    </row>
    <row r="803" spans="1:12" ht="15.75" thickBot="1" x14ac:dyDescent="0.3">
      <c r="A803" s="132"/>
      <c r="B803" s="132"/>
      <c r="C803" s="132"/>
      <c r="D803" s="132"/>
      <c r="E803" s="132"/>
      <c r="F803" s="132"/>
      <c r="G803" s="132"/>
      <c r="H803" s="132"/>
      <c r="I803" s="132"/>
      <c r="J803" s="132"/>
      <c r="K803" s="132"/>
      <c r="L803" s="132"/>
    </row>
    <row r="804" spans="1:12" ht="15.75" thickBot="1" x14ac:dyDescent="0.3">
      <c r="A804" s="132"/>
      <c r="B804" s="132"/>
      <c r="C804" s="132"/>
      <c r="D804" s="132"/>
      <c r="E804" s="132"/>
      <c r="F804" s="132"/>
      <c r="G804" s="132"/>
      <c r="H804" s="132"/>
      <c r="I804" s="132"/>
      <c r="J804" s="132"/>
      <c r="K804" s="132"/>
      <c r="L804" s="132"/>
    </row>
    <row r="805" spans="1:12" ht="15.75" thickBot="1" x14ac:dyDescent="0.3">
      <c r="A805" s="132"/>
      <c r="B805" s="132"/>
      <c r="C805" s="132"/>
      <c r="D805" s="132"/>
      <c r="E805" s="132"/>
      <c r="F805" s="132"/>
      <c r="G805" s="132"/>
      <c r="H805" s="132"/>
      <c r="I805" s="132"/>
      <c r="J805" s="132"/>
      <c r="K805" s="132"/>
      <c r="L805" s="132"/>
    </row>
    <row r="806" spans="1:12" ht="15.75" thickBot="1" x14ac:dyDescent="0.3">
      <c r="A806" s="132"/>
      <c r="B806" s="132"/>
      <c r="C806" s="132"/>
      <c r="D806" s="132"/>
      <c r="E806" s="132"/>
      <c r="F806" s="132"/>
      <c r="G806" s="132"/>
      <c r="H806" s="132"/>
      <c r="I806" s="132"/>
      <c r="J806" s="132"/>
      <c r="K806" s="132"/>
      <c r="L806" s="132"/>
    </row>
    <row r="807" spans="1:12" ht="15.75" thickBot="1" x14ac:dyDescent="0.3">
      <c r="A807" s="132"/>
      <c r="B807" s="132"/>
      <c r="C807" s="132"/>
      <c r="D807" s="132"/>
      <c r="E807" s="132"/>
      <c r="F807" s="132"/>
      <c r="G807" s="132"/>
      <c r="H807" s="132"/>
      <c r="I807" s="132"/>
      <c r="J807" s="132"/>
      <c r="K807" s="132"/>
      <c r="L807" s="132"/>
    </row>
    <row r="808" spans="1:12" ht="15.75" thickBot="1" x14ac:dyDescent="0.3">
      <c r="A808" s="132"/>
      <c r="B808" s="132"/>
      <c r="C808" s="132"/>
      <c r="D808" s="132"/>
      <c r="E808" s="132"/>
      <c r="F808" s="132"/>
      <c r="G808" s="132"/>
      <c r="H808" s="132"/>
      <c r="I808" s="132"/>
      <c r="J808" s="132"/>
      <c r="K808" s="132"/>
      <c r="L808" s="132"/>
    </row>
    <row r="809" spans="1:12" ht="15.75" thickBot="1" x14ac:dyDescent="0.3">
      <c r="A809" s="132"/>
      <c r="B809" s="132"/>
      <c r="C809" s="132"/>
      <c r="D809" s="132"/>
      <c r="E809" s="132"/>
      <c r="F809" s="132"/>
      <c r="G809" s="132"/>
      <c r="H809" s="132"/>
      <c r="I809" s="132"/>
      <c r="J809" s="132"/>
      <c r="K809" s="132"/>
      <c r="L809" s="132"/>
    </row>
    <row r="810" spans="1:12" ht="15.75" thickBot="1" x14ac:dyDescent="0.3">
      <c r="A810" s="132"/>
      <c r="B810" s="132"/>
      <c r="C810" s="132"/>
      <c r="D810" s="132"/>
      <c r="E810" s="132"/>
      <c r="F810" s="132"/>
      <c r="G810" s="132"/>
      <c r="H810" s="132"/>
      <c r="I810" s="132"/>
      <c r="J810" s="132"/>
      <c r="K810" s="132"/>
      <c r="L810" s="132"/>
    </row>
    <row r="811" spans="1:12" ht="15.75" thickBot="1" x14ac:dyDescent="0.3">
      <c r="A811" s="132"/>
      <c r="B811" s="132"/>
      <c r="C811" s="132"/>
      <c r="D811" s="132"/>
      <c r="E811" s="132"/>
      <c r="F811" s="132"/>
      <c r="G811" s="132"/>
      <c r="H811" s="132"/>
      <c r="I811" s="132"/>
      <c r="J811" s="132"/>
      <c r="K811" s="132"/>
      <c r="L811" s="132"/>
    </row>
    <row r="812" spans="1:12" ht="15.75" thickBot="1" x14ac:dyDescent="0.3">
      <c r="A812" s="132"/>
      <c r="B812" s="132"/>
      <c r="C812" s="132"/>
      <c r="D812" s="132"/>
      <c r="E812" s="132"/>
      <c r="F812" s="132"/>
      <c r="G812" s="132"/>
      <c r="H812" s="132"/>
      <c r="I812" s="132"/>
      <c r="J812" s="132"/>
      <c r="K812" s="132"/>
      <c r="L812" s="132"/>
    </row>
    <row r="813" spans="1:12" ht="15.75" thickBot="1" x14ac:dyDescent="0.3">
      <c r="A813" s="132"/>
      <c r="B813" s="132"/>
      <c r="C813" s="132"/>
      <c r="D813" s="132"/>
      <c r="E813" s="132"/>
      <c r="F813" s="132"/>
      <c r="G813" s="132"/>
      <c r="H813" s="132"/>
      <c r="I813" s="132"/>
      <c r="J813" s="132"/>
      <c r="K813" s="132"/>
      <c r="L813" s="132"/>
    </row>
    <row r="814" spans="1:12" ht="15.75" thickBot="1" x14ac:dyDescent="0.3">
      <c r="A814" s="132"/>
      <c r="B814" s="132"/>
      <c r="C814" s="132"/>
      <c r="D814" s="132"/>
      <c r="E814" s="132"/>
      <c r="F814" s="132"/>
      <c r="G814" s="132"/>
      <c r="H814" s="132"/>
      <c r="I814" s="132"/>
      <c r="J814" s="132"/>
      <c r="K814" s="132"/>
      <c r="L814" s="132"/>
    </row>
    <row r="815" spans="1:12" ht="15.75" thickBot="1" x14ac:dyDescent="0.3">
      <c r="A815" s="132"/>
      <c r="B815" s="132"/>
      <c r="C815" s="132"/>
      <c r="D815" s="132"/>
      <c r="E815" s="132"/>
      <c r="F815" s="132"/>
      <c r="G815" s="132"/>
      <c r="H815" s="132"/>
      <c r="I815" s="132"/>
      <c r="J815" s="132"/>
      <c r="K815" s="132"/>
      <c r="L815" s="132"/>
    </row>
    <row r="816" spans="1:12" ht="15.75" thickBot="1" x14ac:dyDescent="0.3">
      <c r="A816" s="132"/>
      <c r="B816" s="132"/>
      <c r="C816" s="132"/>
      <c r="D816" s="132"/>
      <c r="E816" s="132"/>
      <c r="F816" s="132"/>
      <c r="G816" s="132"/>
      <c r="H816" s="132"/>
      <c r="I816" s="132"/>
      <c r="J816" s="132"/>
      <c r="K816" s="132"/>
      <c r="L816" s="132"/>
    </row>
    <row r="817" spans="1:12" ht="15.75" thickBot="1" x14ac:dyDescent="0.3">
      <c r="A817" s="132"/>
      <c r="B817" s="132"/>
      <c r="C817" s="132"/>
      <c r="D817" s="132"/>
      <c r="E817" s="132"/>
      <c r="F817" s="132"/>
      <c r="G817" s="132"/>
      <c r="H817" s="132"/>
      <c r="I817" s="132"/>
      <c r="J817" s="132"/>
      <c r="K817" s="132"/>
      <c r="L817" s="132"/>
    </row>
    <row r="818" spans="1:12" ht="15.75" thickBot="1" x14ac:dyDescent="0.3">
      <c r="A818" s="132"/>
      <c r="B818" s="132"/>
      <c r="C818" s="132"/>
      <c r="D818" s="132"/>
      <c r="E818" s="132"/>
      <c r="F818" s="132"/>
      <c r="G818" s="132"/>
      <c r="H818" s="132"/>
      <c r="I818" s="132"/>
      <c r="J818" s="132"/>
      <c r="K818" s="132"/>
      <c r="L818" s="132"/>
    </row>
    <row r="819" spans="1:12" ht="15.75" thickBot="1" x14ac:dyDescent="0.3">
      <c r="A819" s="132"/>
      <c r="B819" s="132"/>
      <c r="C819" s="132"/>
      <c r="D819" s="132"/>
      <c r="E819" s="132"/>
      <c r="F819" s="132"/>
      <c r="G819" s="132"/>
      <c r="H819" s="132"/>
      <c r="I819" s="132"/>
      <c r="J819" s="132"/>
      <c r="K819" s="132"/>
      <c r="L819" s="132"/>
    </row>
    <row r="820" spans="1:12" ht="15.75" thickBot="1" x14ac:dyDescent="0.3">
      <c r="A820" s="132"/>
      <c r="B820" s="132"/>
      <c r="C820" s="132"/>
      <c r="D820" s="132"/>
      <c r="E820" s="132"/>
      <c r="F820" s="132"/>
      <c r="G820" s="132"/>
      <c r="H820" s="132"/>
      <c r="I820" s="132"/>
      <c r="J820" s="132"/>
      <c r="K820" s="132"/>
      <c r="L820" s="132"/>
    </row>
    <row r="821" spans="1:12" ht="15.75" thickBot="1" x14ac:dyDescent="0.3">
      <c r="A821" s="132"/>
      <c r="B821" s="132"/>
      <c r="C821" s="132"/>
      <c r="D821" s="132"/>
      <c r="E821" s="132"/>
      <c r="F821" s="132"/>
      <c r="G821" s="132"/>
      <c r="H821" s="132"/>
      <c r="I821" s="132"/>
      <c r="J821" s="132"/>
      <c r="K821" s="132"/>
      <c r="L821" s="132"/>
    </row>
    <row r="822" spans="1:12" ht="15.75" thickBot="1" x14ac:dyDescent="0.3">
      <c r="A822" s="132"/>
      <c r="B822" s="132"/>
      <c r="C822" s="132"/>
      <c r="D822" s="132"/>
      <c r="E822" s="132"/>
      <c r="F822" s="132"/>
      <c r="G822" s="132"/>
      <c r="H822" s="132"/>
      <c r="I822" s="132"/>
      <c r="J822" s="132"/>
      <c r="K822" s="132"/>
      <c r="L822" s="132"/>
    </row>
    <row r="823" spans="1:12" ht="15.75" thickBot="1" x14ac:dyDescent="0.3">
      <c r="A823" s="132"/>
      <c r="B823" s="132"/>
      <c r="C823" s="132"/>
      <c r="D823" s="132"/>
      <c r="E823" s="132"/>
      <c r="F823" s="132"/>
      <c r="G823" s="132"/>
      <c r="H823" s="132"/>
      <c r="I823" s="132"/>
      <c r="J823" s="132"/>
      <c r="K823" s="132"/>
      <c r="L823" s="132"/>
    </row>
    <row r="824" spans="1:12" ht="15.75" thickBot="1" x14ac:dyDescent="0.3">
      <c r="A824" s="132"/>
      <c r="B824" s="132"/>
      <c r="C824" s="132"/>
      <c r="D824" s="132"/>
      <c r="E824" s="132"/>
      <c r="F824" s="132"/>
      <c r="G824" s="132"/>
      <c r="H824" s="132"/>
      <c r="I824" s="132"/>
      <c r="J824" s="132"/>
      <c r="K824" s="132"/>
      <c r="L824" s="132"/>
    </row>
    <row r="825" spans="1:12" ht="15.75" thickBot="1" x14ac:dyDescent="0.3">
      <c r="A825" s="132"/>
      <c r="B825" s="132"/>
      <c r="C825" s="132"/>
      <c r="D825" s="132"/>
      <c r="E825" s="132"/>
      <c r="F825" s="132"/>
      <c r="G825" s="132"/>
      <c r="H825" s="132"/>
      <c r="I825" s="132"/>
      <c r="J825" s="132"/>
      <c r="K825" s="132"/>
      <c r="L825" s="132"/>
    </row>
    <row r="826" spans="1:12" ht="15.75" thickBot="1" x14ac:dyDescent="0.3">
      <c r="A826" s="132"/>
      <c r="B826" s="132"/>
      <c r="C826" s="132"/>
      <c r="D826" s="132"/>
      <c r="E826" s="132"/>
      <c r="F826" s="132"/>
      <c r="G826" s="132"/>
      <c r="H826" s="132"/>
      <c r="I826" s="132"/>
      <c r="J826" s="132"/>
      <c r="K826" s="132"/>
      <c r="L826" s="132"/>
    </row>
    <row r="827" spans="1:12" ht="15.75" thickBot="1" x14ac:dyDescent="0.3">
      <c r="A827" s="132"/>
      <c r="B827" s="132"/>
      <c r="C827" s="132"/>
      <c r="D827" s="132"/>
      <c r="E827" s="132"/>
      <c r="F827" s="132"/>
      <c r="G827" s="132"/>
      <c r="H827" s="132"/>
      <c r="I827" s="132"/>
      <c r="J827" s="132"/>
      <c r="K827" s="132"/>
      <c r="L827" s="132"/>
    </row>
    <row r="828" spans="1:12" ht="15.75" thickBot="1" x14ac:dyDescent="0.3">
      <c r="A828" s="132"/>
      <c r="B828" s="132"/>
      <c r="C828" s="132"/>
      <c r="D828" s="132"/>
      <c r="E828" s="132"/>
      <c r="F828" s="132"/>
      <c r="G828" s="132"/>
      <c r="H828" s="132"/>
      <c r="I828" s="132"/>
      <c r="J828" s="132"/>
      <c r="K828" s="132"/>
      <c r="L828" s="132"/>
    </row>
    <row r="829" spans="1:12" ht="15.75" thickBot="1" x14ac:dyDescent="0.3">
      <c r="A829" s="132"/>
      <c r="B829" s="132"/>
      <c r="C829" s="132"/>
      <c r="D829" s="132"/>
      <c r="E829" s="132"/>
      <c r="F829" s="132"/>
      <c r="G829" s="132"/>
      <c r="H829" s="132"/>
      <c r="I829" s="132"/>
      <c r="J829" s="132"/>
      <c r="K829" s="132"/>
      <c r="L829" s="132"/>
    </row>
    <row r="830" spans="1:12" ht="15.75" thickBot="1" x14ac:dyDescent="0.3">
      <c r="A830" s="132"/>
      <c r="B830" s="132"/>
      <c r="C830" s="132"/>
      <c r="D830" s="132"/>
      <c r="E830" s="132"/>
      <c r="F830" s="132"/>
      <c r="G830" s="132"/>
      <c r="H830" s="132"/>
      <c r="I830" s="132"/>
      <c r="J830" s="132"/>
      <c r="K830" s="132"/>
      <c r="L830" s="132"/>
    </row>
    <row r="831" spans="1:12" ht="15.75" thickBot="1" x14ac:dyDescent="0.3">
      <c r="A831" s="132"/>
      <c r="B831" s="132"/>
      <c r="C831" s="132"/>
      <c r="D831" s="132"/>
      <c r="E831" s="132"/>
      <c r="F831" s="132"/>
      <c r="G831" s="132"/>
      <c r="H831" s="132"/>
      <c r="I831" s="132"/>
      <c r="J831" s="132"/>
      <c r="K831" s="132"/>
      <c r="L831" s="132"/>
    </row>
    <row r="832" spans="1:12" ht="15.75" thickBot="1" x14ac:dyDescent="0.3">
      <c r="A832" s="132"/>
      <c r="B832" s="132"/>
      <c r="C832" s="132"/>
      <c r="D832" s="132"/>
      <c r="E832" s="132"/>
      <c r="F832" s="132"/>
      <c r="G832" s="132"/>
      <c r="H832" s="132"/>
      <c r="I832" s="132"/>
      <c r="J832" s="132"/>
      <c r="K832" s="132"/>
      <c r="L832" s="132"/>
    </row>
    <row r="833" spans="1:12" ht="15.75" thickBot="1" x14ac:dyDescent="0.3">
      <c r="A833" s="132"/>
      <c r="B833" s="132"/>
      <c r="C833" s="132"/>
      <c r="D833" s="132"/>
      <c r="E833" s="132"/>
      <c r="F833" s="132"/>
      <c r="G833" s="132"/>
      <c r="H833" s="132"/>
      <c r="I833" s="132"/>
      <c r="J833" s="132"/>
      <c r="K833" s="132"/>
      <c r="L833" s="132"/>
    </row>
    <row r="834" spans="1:12" ht="15.75" thickBot="1" x14ac:dyDescent="0.3">
      <c r="A834" s="132"/>
      <c r="B834" s="132"/>
      <c r="C834" s="132"/>
      <c r="D834" s="132"/>
      <c r="E834" s="132"/>
      <c r="F834" s="132"/>
      <c r="G834" s="132"/>
      <c r="H834" s="132"/>
      <c r="I834" s="132"/>
      <c r="J834" s="132"/>
      <c r="K834" s="132"/>
      <c r="L834" s="132"/>
    </row>
    <row r="835" spans="1:12" ht="15.75" thickBot="1" x14ac:dyDescent="0.3">
      <c r="A835" s="132"/>
      <c r="B835" s="132"/>
      <c r="C835" s="132"/>
      <c r="D835" s="132"/>
      <c r="E835" s="132"/>
      <c r="F835" s="132"/>
      <c r="G835" s="132"/>
      <c r="H835" s="132"/>
      <c r="I835" s="132"/>
      <c r="J835" s="132"/>
      <c r="K835" s="132"/>
      <c r="L835" s="132"/>
    </row>
    <row r="836" spans="1:12" ht="15.75" thickBot="1" x14ac:dyDescent="0.3">
      <c r="A836" s="132"/>
      <c r="B836" s="132"/>
      <c r="C836" s="132"/>
      <c r="D836" s="132"/>
      <c r="E836" s="132"/>
      <c r="F836" s="132"/>
      <c r="G836" s="132"/>
      <c r="H836" s="132"/>
      <c r="I836" s="132"/>
      <c r="J836" s="132"/>
      <c r="K836" s="132"/>
      <c r="L836" s="132"/>
    </row>
    <row r="837" spans="1:12" ht="15.75" thickBot="1" x14ac:dyDescent="0.3">
      <c r="A837" s="132"/>
      <c r="B837" s="132"/>
      <c r="C837" s="132"/>
      <c r="D837" s="132"/>
      <c r="E837" s="132"/>
      <c r="F837" s="132"/>
      <c r="G837" s="132"/>
      <c r="H837" s="132"/>
      <c r="I837" s="132"/>
      <c r="J837" s="132"/>
      <c r="K837" s="132"/>
      <c r="L837" s="132"/>
    </row>
    <row r="838" spans="1:12" ht="15.75" thickBot="1" x14ac:dyDescent="0.3">
      <c r="A838" s="132"/>
      <c r="B838" s="132"/>
      <c r="C838" s="132"/>
      <c r="D838" s="132"/>
      <c r="E838" s="132"/>
      <c r="F838" s="132"/>
      <c r="G838" s="132"/>
      <c r="H838" s="132"/>
      <c r="I838" s="132"/>
      <c r="J838" s="132"/>
      <c r="K838" s="132"/>
      <c r="L838" s="132"/>
    </row>
    <row r="839" spans="1:12" ht="15.75" thickBot="1" x14ac:dyDescent="0.3">
      <c r="A839" s="132"/>
      <c r="B839" s="132"/>
      <c r="C839" s="132"/>
      <c r="D839" s="132"/>
      <c r="E839" s="132"/>
      <c r="F839" s="132"/>
      <c r="G839" s="132"/>
      <c r="H839" s="132"/>
      <c r="I839" s="132"/>
      <c r="J839" s="132"/>
      <c r="K839" s="132"/>
      <c r="L839" s="132"/>
    </row>
    <row r="840" spans="1:12" ht="15.75" thickBot="1" x14ac:dyDescent="0.3">
      <c r="A840" s="132"/>
      <c r="B840" s="132"/>
      <c r="C840" s="132"/>
      <c r="D840" s="132"/>
      <c r="E840" s="132"/>
      <c r="F840" s="132"/>
      <c r="G840" s="132"/>
      <c r="H840" s="132"/>
      <c r="I840" s="132"/>
      <c r="J840" s="132"/>
      <c r="K840" s="132"/>
      <c r="L840" s="132"/>
    </row>
    <row r="841" spans="1:12" ht="15.75" thickBot="1" x14ac:dyDescent="0.3">
      <c r="A841" s="132"/>
      <c r="B841" s="132"/>
      <c r="C841" s="132"/>
      <c r="D841" s="132"/>
      <c r="E841" s="132"/>
      <c r="F841" s="132"/>
      <c r="G841" s="132"/>
      <c r="H841" s="132"/>
      <c r="I841" s="132"/>
      <c r="J841" s="132"/>
      <c r="K841" s="132"/>
      <c r="L841" s="132"/>
    </row>
    <row r="842" spans="1:12" ht="15.75" thickBot="1" x14ac:dyDescent="0.3">
      <c r="A842" s="132"/>
      <c r="B842" s="132"/>
      <c r="C842" s="132"/>
      <c r="D842" s="132"/>
      <c r="E842" s="132"/>
      <c r="F842" s="132"/>
      <c r="G842" s="132"/>
      <c r="H842" s="132"/>
      <c r="I842" s="132"/>
      <c r="J842" s="132"/>
      <c r="K842" s="132"/>
      <c r="L842" s="132"/>
    </row>
    <row r="843" spans="1:12" ht="15.75" thickBot="1" x14ac:dyDescent="0.3">
      <c r="A843" s="132"/>
      <c r="B843" s="132"/>
      <c r="C843" s="132"/>
      <c r="D843" s="132"/>
      <c r="E843" s="132"/>
      <c r="F843" s="132"/>
      <c r="G843" s="132"/>
      <c r="H843" s="132"/>
      <c r="I843" s="132"/>
      <c r="J843" s="132"/>
      <c r="K843" s="132"/>
      <c r="L843" s="132"/>
    </row>
    <row r="844" spans="1:12" ht="15.75" thickBot="1" x14ac:dyDescent="0.3">
      <c r="A844" s="132"/>
      <c r="B844" s="132"/>
      <c r="C844" s="132"/>
      <c r="D844" s="132"/>
      <c r="E844" s="132"/>
      <c r="F844" s="132"/>
      <c r="G844" s="132"/>
      <c r="H844" s="132"/>
      <c r="I844" s="132"/>
      <c r="J844" s="132"/>
      <c r="K844" s="132"/>
      <c r="L844" s="132"/>
    </row>
    <row r="845" spans="1:12" ht="15.75" thickBot="1" x14ac:dyDescent="0.3">
      <c r="A845" s="132"/>
      <c r="B845" s="132"/>
      <c r="C845" s="132"/>
      <c r="D845" s="132"/>
      <c r="E845" s="132"/>
      <c r="F845" s="132"/>
      <c r="G845" s="132"/>
      <c r="H845" s="132"/>
      <c r="I845" s="132"/>
      <c r="J845" s="132"/>
      <c r="K845" s="132"/>
      <c r="L845" s="132"/>
    </row>
    <row r="846" spans="1:12" ht="15.75" thickBot="1" x14ac:dyDescent="0.3">
      <c r="A846" s="132"/>
      <c r="B846" s="132"/>
      <c r="C846" s="132"/>
      <c r="D846" s="132"/>
      <c r="E846" s="132"/>
      <c r="F846" s="132"/>
      <c r="G846" s="132"/>
      <c r="H846" s="132"/>
      <c r="I846" s="132"/>
      <c r="J846" s="132"/>
      <c r="K846" s="132"/>
      <c r="L846" s="132"/>
    </row>
    <row r="847" spans="1:12" ht="15.75" thickBot="1" x14ac:dyDescent="0.3">
      <c r="A847" s="132"/>
      <c r="B847" s="132"/>
      <c r="C847" s="132"/>
      <c r="D847" s="132"/>
      <c r="E847" s="132"/>
      <c r="F847" s="132"/>
      <c r="G847" s="132"/>
      <c r="H847" s="132"/>
      <c r="I847" s="132"/>
      <c r="J847" s="132"/>
      <c r="K847" s="132"/>
      <c r="L847" s="132"/>
    </row>
    <row r="848" spans="1:12" ht="15.75" thickBot="1" x14ac:dyDescent="0.3">
      <c r="A848" s="132"/>
      <c r="B848" s="132"/>
      <c r="C848" s="132"/>
      <c r="D848" s="132"/>
      <c r="E848" s="132"/>
      <c r="F848" s="132"/>
      <c r="G848" s="132"/>
      <c r="H848" s="132"/>
      <c r="I848" s="132"/>
      <c r="J848" s="132"/>
      <c r="K848" s="132"/>
      <c r="L848" s="132"/>
    </row>
    <row r="849" spans="1:12" ht="15.75" thickBot="1" x14ac:dyDescent="0.3">
      <c r="A849" s="132"/>
      <c r="B849" s="132"/>
      <c r="C849" s="132"/>
      <c r="D849" s="132"/>
      <c r="E849" s="132"/>
      <c r="F849" s="132"/>
      <c r="G849" s="132"/>
      <c r="H849" s="132"/>
      <c r="I849" s="132"/>
      <c r="J849" s="132"/>
      <c r="K849" s="132"/>
      <c r="L849" s="132"/>
    </row>
    <row r="850" spans="1:12" ht="15.75" thickBot="1" x14ac:dyDescent="0.3">
      <c r="A850" s="132"/>
      <c r="B850" s="132"/>
      <c r="C850" s="132"/>
      <c r="D850" s="132"/>
      <c r="E850" s="132"/>
      <c r="F850" s="132"/>
      <c r="G850" s="132"/>
      <c r="H850" s="132"/>
      <c r="I850" s="132"/>
      <c r="J850" s="132"/>
      <c r="K850" s="132"/>
      <c r="L850" s="132"/>
    </row>
    <row r="851" spans="1:12" ht="15.75" thickBot="1" x14ac:dyDescent="0.3">
      <c r="A851" s="132"/>
      <c r="B851" s="132"/>
      <c r="C851" s="132"/>
      <c r="D851" s="132"/>
      <c r="E851" s="132"/>
      <c r="F851" s="132"/>
      <c r="G851" s="132"/>
      <c r="H851" s="132"/>
      <c r="I851" s="132"/>
      <c r="J851" s="132"/>
      <c r="K851" s="132"/>
      <c r="L851" s="132"/>
    </row>
    <row r="852" spans="1:12" ht="15.75" thickBot="1" x14ac:dyDescent="0.3">
      <c r="A852" s="132"/>
      <c r="B852" s="132"/>
      <c r="C852" s="132"/>
      <c r="D852" s="132"/>
      <c r="E852" s="132"/>
      <c r="F852" s="132"/>
      <c r="G852" s="132"/>
      <c r="H852" s="132"/>
      <c r="I852" s="132"/>
      <c r="J852" s="132"/>
      <c r="K852" s="132"/>
      <c r="L852" s="132"/>
    </row>
    <row r="853" spans="1:12" ht="15.75" thickBot="1" x14ac:dyDescent="0.3">
      <c r="A853" s="132"/>
      <c r="B853" s="132"/>
      <c r="C853" s="132"/>
      <c r="D853" s="132"/>
      <c r="E853" s="132"/>
      <c r="F853" s="132"/>
      <c r="G853" s="132"/>
      <c r="H853" s="132"/>
      <c r="I853" s="132"/>
      <c r="J853" s="132"/>
      <c r="K853" s="132"/>
      <c r="L853" s="132"/>
    </row>
    <row r="854" spans="1:12" ht="15.75" thickBot="1" x14ac:dyDescent="0.3">
      <c r="A854" s="132"/>
      <c r="B854" s="132"/>
      <c r="C854" s="132"/>
      <c r="D854" s="132"/>
      <c r="E854" s="132"/>
      <c r="F854" s="132"/>
      <c r="G854" s="132"/>
      <c r="H854" s="132"/>
      <c r="I854" s="132"/>
      <c r="J854" s="132"/>
      <c r="K854" s="132"/>
      <c r="L854" s="132"/>
    </row>
    <row r="855" spans="1:12" ht="15.75" thickBot="1" x14ac:dyDescent="0.3">
      <c r="A855" s="132"/>
      <c r="B855" s="132"/>
      <c r="C855" s="132"/>
      <c r="D855" s="132"/>
      <c r="E855" s="132"/>
      <c r="F855" s="132"/>
      <c r="G855" s="132"/>
      <c r="H855" s="132"/>
      <c r="I855" s="132"/>
      <c r="J855" s="132"/>
      <c r="K855" s="132"/>
      <c r="L855" s="132"/>
    </row>
    <row r="856" spans="1:12" ht="15.75" thickBot="1" x14ac:dyDescent="0.3">
      <c r="A856" s="132"/>
      <c r="B856" s="132"/>
      <c r="C856" s="132"/>
      <c r="D856" s="132"/>
      <c r="E856" s="132"/>
      <c r="F856" s="132"/>
      <c r="G856" s="132"/>
      <c r="H856" s="132"/>
      <c r="I856" s="132"/>
      <c r="J856" s="132"/>
      <c r="K856" s="132"/>
      <c r="L856" s="132"/>
    </row>
    <row r="857" spans="1:12" ht="15.75" thickBot="1" x14ac:dyDescent="0.3">
      <c r="A857" s="132"/>
      <c r="B857" s="132"/>
      <c r="C857" s="132"/>
      <c r="D857" s="132"/>
      <c r="E857" s="132"/>
      <c r="F857" s="132"/>
      <c r="G857" s="132"/>
      <c r="H857" s="132"/>
      <c r="I857" s="132"/>
      <c r="J857" s="132"/>
      <c r="K857" s="132"/>
      <c r="L857" s="132"/>
    </row>
    <row r="858" spans="1:12" ht="15.75" thickBot="1" x14ac:dyDescent="0.3">
      <c r="A858" s="132"/>
      <c r="B858" s="132"/>
      <c r="C858" s="132"/>
      <c r="D858" s="132"/>
      <c r="E858" s="132"/>
      <c r="F858" s="132"/>
      <c r="G858" s="132"/>
      <c r="H858" s="132"/>
      <c r="I858" s="132"/>
      <c r="J858" s="132"/>
      <c r="K858" s="132"/>
      <c r="L858" s="132"/>
    </row>
    <row r="859" spans="1:12" ht="15.75" thickBot="1" x14ac:dyDescent="0.3">
      <c r="A859" s="132"/>
      <c r="B859" s="132"/>
      <c r="C859" s="132"/>
      <c r="D859" s="132"/>
      <c r="E859" s="132"/>
      <c r="F859" s="132"/>
      <c r="G859" s="132"/>
      <c r="H859" s="132"/>
      <c r="I859" s="132"/>
      <c r="J859" s="132"/>
      <c r="K859" s="132"/>
      <c r="L859" s="132"/>
    </row>
    <row r="860" spans="1:12" ht="15.75" thickBot="1" x14ac:dyDescent="0.3">
      <c r="A860" s="132"/>
      <c r="B860" s="132"/>
      <c r="C860" s="132"/>
      <c r="D860" s="132"/>
      <c r="E860" s="132"/>
      <c r="F860" s="132"/>
      <c r="G860" s="132"/>
      <c r="H860" s="132"/>
      <c r="I860" s="132"/>
      <c r="J860" s="132"/>
      <c r="K860" s="132"/>
      <c r="L860" s="132"/>
    </row>
    <row r="861" spans="1:12" ht="15.75" thickBot="1" x14ac:dyDescent="0.3">
      <c r="A861" s="132"/>
      <c r="B861" s="132"/>
      <c r="C861" s="132"/>
      <c r="D861" s="132"/>
      <c r="E861" s="132"/>
      <c r="F861" s="132"/>
      <c r="G861" s="132"/>
      <c r="H861" s="132"/>
      <c r="I861" s="132"/>
      <c r="J861" s="132"/>
      <c r="K861" s="132"/>
      <c r="L861" s="132"/>
    </row>
    <row r="862" spans="1:12" ht="15.75" thickBot="1" x14ac:dyDescent="0.3">
      <c r="A862" s="132"/>
      <c r="B862" s="132"/>
      <c r="C862" s="132"/>
      <c r="D862" s="132"/>
      <c r="E862" s="132"/>
      <c r="F862" s="132"/>
      <c r="G862" s="132"/>
      <c r="H862" s="132"/>
      <c r="I862" s="132"/>
      <c r="J862" s="132"/>
      <c r="K862" s="132"/>
      <c r="L862" s="132"/>
    </row>
    <row r="863" spans="1:12" ht="15.75" thickBot="1" x14ac:dyDescent="0.3">
      <c r="A863" s="132"/>
      <c r="B863" s="132"/>
      <c r="C863" s="132"/>
      <c r="D863" s="132"/>
      <c r="E863" s="132"/>
      <c r="F863" s="132"/>
      <c r="G863" s="132"/>
      <c r="H863" s="132"/>
      <c r="I863" s="132"/>
      <c r="J863" s="132"/>
      <c r="K863" s="132"/>
      <c r="L863" s="132"/>
    </row>
    <row r="864" spans="1:12" ht="15.75" thickBot="1" x14ac:dyDescent="0.3">
      <c r="A864" s="132"/>
      <c r="B864" s="132"/>
      <c r="C864" s="132"/>
      <c r="D864" s="132"/>
      <c r="E864" s="132"/>
      <c r="F864" s="132"/>
      <c r="G864" s="132"/>
      <c r="H864" s="132"/>
      <c r="I864" s="132"/>
      <c r="J864" s="132"/>
      <c r="K864" s="132"/>
      <c r="L864" s="132"/>
    </row>
    <row r="865" spans="1:12" ht="15.75" thickBot="1" x14ac:dyDescent="0.3">
      <c r="A865" s="132"/>
      <c r="B865" s="132"/>
      <c r="C865" s="132"/>
      <c r="D865" s="132"/>
      <c r="E865" s="132"/>
      <c r="F865" s="132"/>
      <c r="G865" s="132"/>
      <c r="H865" s="132"/>
      <c r="I865" s="132"/>
      <c r="J865" s="132"/>
      <c r="K865" s="132"/>
      <c r="L865" s="132"/>
    </row>
    <row r="866" spans="1:12" ht="15.75" thickBot="1" x14ac:dyDescent="0.3">
      <c r="A866" s="132"/>
      <c r="B866" s="132"/>
      <c r="C866" s="132"/>
      <c r="D866" s="132"/>
      <c r="E866" s="132"/>
      <c r="F866" s="132"/>
      <c r="G866" s="132"/>
      <c r="H866" s="132"/>
      <c r="I866" s="132"/>
      <c r="J866" s="132"/>
      <c r="K866" s="132"/>
      <c r="L866" s="132"/>
    </row>
    <row r="867" spans="1:12" ht="15.75" thickBot="1" x14ac:dyDescent="0.3">
      <c r="A867" s="132"/>
      <c r="B867" s="132"/>
      <c r="C867" s="132"/>
      <c r="D867" s="132"/>
      <c r="E867" s="132"/>
      <c r="F867" s="132"/>
      <c r="G867" s="132"/>
      <c r="H867" s="132"/>
      <c r="I867" s="132"/>
      <c r="J867" s="132"/>
      <c r="K867" s="132"/>
      <c r="L867" s="132"/>
    </row>
    <row r="868" spans="1:12" ht="15.75" thickBot="1" x14ac:dyDescent="0.3">
      <c r="A868" s="132"/>
      <c r="B868" s="132"/>
      <c r="C868" s="132"/>
      <c r="D868" s="132"/>
      <c r="E868" s="132"/>
      <c r="F868" s="132"/>
      <c r="G868" s="132"/>
      <c r="H868" s="132"/>
      <c r="I868" s="132"/>
      <c r="J868" s="132"/>
      <c r="K868" s="132"/>
      <c r="L868" s="132"/>
    </row>
    <row r="869" spans="1:12" ht="15.75" thickBot="1" x14ac:dyDescent="0.3">
      <c r="A869" s="132"/>
      <c r="B869" s="132"/>
      <c r="C869" s="132"/>
      <c r="D869" s="132"/>
      <c r="E869" s="132"/>
      <c r="F869" s="132"/>
      <c r="G869" s="132"/>
      <c r="H869" s="132"/>
      <c r="I869" s="132"/>
      <c r="J869" s="132"/>
      <c r="K869" s="132"/>
      <c r="L869" s="132"/>
    </row>
    <row r="870" spans="1:12" ht="15.75" thickBot="1" x14ac:dyDescent="0.3">
      <c r="A870" s="132"/>
      <c r="B870" s="132"/>
      <c r="C870" s="132"/>
      <c r="D870" s="132"/>
      <c r="E870" s="132"/>
      <c r="F870" s="132"/>
      <c r="G870" s="132"/>
      <c r="H870" s="132"/>
      <c r="I870" s="132"/>
      <c r="J870" s="132"/>
      <c r="K870" s="132"/>
      <c r="L870" s="132"/>
    </row>
    <row r="871" spans="1:12" ht="15.75" thickBot="1" x14ac:dyDescent="0.3">
      <c r="A871" s="132"/>
      <c r="B871" s="132"/>
      <c r="C871" s="132"/>
      <c r="D871" s="132"/>
      <c r="E871" s="132"/>
      <c r="F871" s="132"/>
      <c r="G871" s="132"/>
      <c r="H871" s="132"/>
      <c r="I871" s="132"/>
      <c r="J871" s="132"/>
      <c r="K871" s="132"/>
      <c r="L871" s="132"/>
    </row>
    <row r="872" spans="1:12" ht="15.75" thickBot="1" x14ac:dyDescent="0.3">
      <c r="A872" s="132"/>
      <c r="B872" s="132"/>
      <c r="C872" s="132"/>
      <c r="D872" s="132"/>
      <c r="E872" s="132"/>
      <c r="F872" s="132"/>
      <c r="G872" s="132"/>
      <c r="H872" s="132"/>
      <c r="I872" s="132"/>
      <c r="J872" s="132"/>
      <c r="K872" s="132"/>
      <c r="L872" s="132"/>
    </row>
    <row r="873" spans="1:12" ht="15.75" thickBot="1" x14ac:dyDescent="0.3">
      <c r="A873" s="132"/>
      <c r="B873" s="132"/>
      <c r="C873" s="132"/>
      <c r="D873" s="132"/>
      <c r="E873" s="132"/>
      <c r="F873" s="132"/>
      <c r="G873" s="132"/>
      <c r="H873" s="132"/>
      <c r="I873" s="132"/>
      <c r="J873" s="132"/>
      <c r="K873" s="132"/>
      <c r="L873" s="132"/>
    </row>
    <row r="874" spans="1:12" ht="15.75" thickBot="1" x14ac:dyDescent="0.3">
      <c r="A874" s="132"/>
      <c r="B874" s="132"/>
      <c r="C874" s="132"/>
      <c r="D874" s="132"/>
      <c r="E874" s="132"/>
      <c r="F874" s="132"/>
      <c r="G874" s="132"/>
      <c r="H874" s="132"/>
      <c r="I874" s="132"/>
      <c r="J874" s="132"/>
      <c r="K874" s="132"/>
      <c r="L874" s="132"/>
    </row>
    <row r="875" spans="1:12" ht="15.75" thickBot="1" x14ac:dyDescent="0.3">
      <c r="A875" s="132"/>
      <c r="B875" s="132"/>
      <c r="C875" s="132"/>
      <c r="D875" s="132"/>
      <c r="E875" s="132"/>
      <c r="F875" s="132"/>
      <c r="G875" s="132"/>
      <c r="H875" s="132"/>
      <c r="I875" s="132"/>
      <c r="J875" s="132"/>
      <c r="K875" s="132"/>
      <c r="L875" s="132"/>
    </row>
    <row r="876" spans="1:12" ht="15.75" thickBot="1" x14ac:dyDescent="0.3">
      <c r="A876" s="132"/>
      <c r="B876" s="132"/>
      <c r="C876" s="132"/>
      <c r="D876" s="132"/>
      <c r="E876" s="132"/>
      <c r="F876" s="132"/>
      <c r="G876" s="132"/>
      <c r="H876" s="132"/>
      <c r="I876" s="132"/>
      <c r="J876" s="132"/>
      <c r="K876" s="132"/>
      <c r="L876" s="132"/>
    </row>
    <row r="877" spans="1:12" ht="15.75" thickBot="1" x14ac:dyDescent="0.3">
      <c r="A877" s="132"/>
      <c r="B877" s="132"/>
      <c r="C877" s="132"/>
      <c r="D877" s="132"/>
      <c r="E877" s="132"/>
      <c r="F877" s="132"/>
      <c r="G877" s="132"/>
      <c r="H877" s="132"/>
      <c r="I877" s="132"/>
      <c r="J877" s="132"/>
      <c r="K877" s="132"/>
      <c r="L877" s="132"/>
    </row>
    <row r="878" spans="1:12" ht="15.75" thickBot="1" x14ac:dyDescent="0.3">
      <c r="A878" s="132"/>
      <c r="B878" s="132"/>
      <c r="C878" s="132"/>
      <c r="D878" s="132"/>
      <c r="E878" s="132"/>
      <c r="F878" s="132"/>
      <c r="G878" s="132"/>
      <c r="H878" s="132"/>
      <c r="I878" s="132"/>
      <c r="J878" s="132"/>
      <c r="K878" s="132"/>
      <c r="L878" s="132"/>
    </row>
    <row r="879" spans="1:12" ht="15.75" thickBot="1" x14ac:dyDescent="0.3">
      <c r="A879" s="132"/>
      <c r="B879" s="132"/>
      <c r="C879" s="132"/>
      <c r="D879" s="132"/>
      <c r="E879" s="132"/>
      <c r="F879" s="132"/>
      <c r="G879" s="132"/>
      <c r="H879" s="132"/>
      <c r="I879" s="132"/>
      <c r="J879" s="132"/>
      <c r="K879" s="132"/>
      <c r="L879" s="132"/>
    </row>
    <row r="880" spans="1:12" ht="15.75" thickBot="1" x14ac:dyDescent="0.3">
      <c r="A880" s="132"/>
      <c r="B880" s="132"/>
      <c r="C880" s="132"/>
      <c r="D880" s="132"/>
      <c r="E880" s="132"/>
      <c r="F880" s="132"/>
      <c r="G880" s="132"/>
      <c r="H880" s="132"/>
      <c r="I880" s="132"/>
      <c r="J880" s="132"/>
      <c r="K880" s="132"/>
      <c r="L880" s="132"/>
    </row>
    <row r="881" spans="1:12" ht="15.75" thickBot="1" x14ac:dyDescent="0.3">
      <c r="A881" s="132"/>
      <c r="B881" s="132"/>
      <c r="C881" s="132"/>
      <c r="D881" s="132"/>
      <c r="E881" s="132"/>
      <c r="F881" s="132"/>
      <c r="G881" s="132"/>
      <c r="H881" s="132"/>
      <c r="I881" s="132"/>
      <c r="J881" s="132"/>
      <c r="K881" s="132"/>
      <c r="L881" s="132"/>
    </row>
    <row r="882" spans="1:12" ht="15.75" thickBot="1" x14ac:dyDescent="0.3">
      <c r="A882" s="132"/>
      <c r="B882" s="132"/>
      <c r="C882" s="132"/>
      <c r="D882" s="132"/>
      <c r="E882" s="132"/>
      <c r="F882" s="132"/>
      <c r="G882" s="132"/>
      <c r="H882" s="132"/>
      <c r="I882" s="132"/>
      <c r="J882" s="132"/>
      <c r="K882" s="132"/>
      <c r="L882" s="132"/>
    </row>
    <row r="883" spans="1:12" ht="15.75" thickBot="1" x14ac:dyDescent="0.3">
      <c r="A883" s="132"/>
      <c r="B883" s="132"/>
      <c r="C883" s="132"/>
      <c r="D883" s="132"/>
      <c r="E883" s="132"/>
      <c r="F883" s="132"/>
      <c r="G883" s="132"/>
      <c r="H883" s="132"/>
      <c r="I883" s="132"/>
      <c r="J883" s="132"/>
      <c r="K883" s="132"/>
      <c r="L883" s="132"/>
    </row>
    <row r="884" spans="1:12" ht="15.75" thickBot="1" x14ac:dyDescent="0.3">
      <c r="A884" s="132"/>
      <c r="B884" s="132"/>
      <c r="C884" s="132"/>
      <c r="D884" s="132"/>
      <c r="E884" s="132"/>
      <c r="F884" s="132"/>
      <c r="G884" s="132"/>
      <c r="H884" s="132"/>
      <c r="I884" s="132"/>
      <c r="J884" s="132"/>
      <c r="K884" s="132"/>
      <c r="L884" s="132"/>
    </row>
    <row r="885" spans="1:12" ht="15.75" thickBot="1" x14ac:dyDescent="0.3">
      <c r="A885" s="132"/>
      <c r="B885" s="132"/>
      <c r="C885" s="132"/>
      <c r="D885" s="132"/>
      <c r="E885" s="132"/>
      <c r="F885" s="132"/>
      <c r="G885" s="132"/>
      <c r="H885" s="132"/>
      <c r="I885" s="132"/>
      <c r="J885" s="132"/>
      <c r="K885" s="132"/>
      <c r="L885" s="132"/>
    </row>
    <row r="886" spans="1:12" ht="15.75" thickBot="1" x14ac:dyDescent="0.3">
      <c r="A886" s="132"/>
      <c r="B886" s="132"/>
      <c r="C886" s="132"/>
      <c r="D886" s="132"/>
      <c r="E886" s="132"/>
      <c r="F886" s="132"/>
      <c r="G886" s="132"/>
      <c r="H886" s="132"/>
      <c r="I886" s="132"/>
      <c r="J886" s="132"/>
      <c r="K886" s="132"/>
      <c r="L886" s="132"/>
    </row>
    <row r="887" spans="1:12" ht="15.75" thickBot="1" x14ac:dyDescent="0.3">
      <c r="A887" s="132"/>
      <c r="B887" s="132"/>
      <c r="C887" s="132"/>
      <c r="D887" s="132"/>
      <c r="E887" s="132"/>
      <c r="F887" s="132"/>
      <c r="G887" s="132"/>
      <c r="H887" s="132"/>
      <c r="I887" s="132"/>
      <c r="J887" s="132"/>
      <c r="K887" s="132"/>
      <c r="L887" s="132"/>
    </row>
    <row r="888" spans="1:12" ht="15.75" thickBot="1" x14ac:dyDescent="0.3">
      <c r="A888" s="132"/>
      <c r="B888" s="132"/>
      <c r="C888" s="132"/>
      <c r="D888" s="132"/>
      <c r="E888" s="132"/>
      <c r="F888" s="132"/>
      <c r="G888" s="132"/>
      <c r="H888" s="132"/>
      <c r="I888" s="132"/>
      <c r="J888" s="132"/>
      <c r="K888" s="132"/>
      <c r="L888" s="132"/>
    </row>
    <row r="889" spans="1:12" ht="15.75" thickBot="1" x14ac:dyDescent="0.3">
      <c r="A889" s="132"/>
      <c r="B889" s="132"/>
      <c r="C889" s="132"/>
      <c r="D889" s="132"/>
      <c r="E889" s="132"/>
      <c r="F889" s="132"/>
      <c r="G889" s="132"/>
      <c r="H889" s="132"/>
      <c r="I889" s="132"/>
      <c r="J889" s="132"/>
      <c r="K889" s="132"/>
      <c r="L889" s="132"/>
    </row>
    <row r="890" spans="1:12" ht="15.75" thickBot="1" x14ac:dyDescent="0.3">
      <c r="A890" s="132"/>
      <c r="B890" s="132"/>
      <c r="C890" s="132"/>
      <c r="D890" s="132"/>
      <c r="E890" s="132"/>
      <c r="F890" s="132"/>
      <c r="G890" s="132"/>
      <c r="H890" s="132"/>
      <c r="I890" s="132"/>
      <c r="J890" s="132"/>
      <c r="K890" s="132"/>
      <c r="L890" s="132"/>
    </row>
    <row r="891" spans="1:12" ht="15.75" thickBot="1" x14ac:dyDescent="0.3">
      <c r="A891" s="132"/>
      <c r="B891" s="132"/>
      <c r="C891" s="132"/>
      <c r="D891" s="132"/>
      <c r="E891" s="132"/>
      <c r="F891" s="132"/>
      <c r="G891" s="132"/>
      <c r="H891" s="132"/>
      <c r="I891" s="132"/>
      <c r="J891" s="132"/>
      <c r="K891" s="132"/>
      <c r="L891" s="132"/>
    </row>
    <row r="892" spans="1:12" ht="15.75" thickBot="1" x14ac:dyDescent="0.3">
      <c r="A892" s="132"/>
      <c r="B892" s="132"/>
      <c r="C892" s="132"/>
      <c r="D892" s="132"/>
      <c r="E892" s="132"/>
      <c r="F892" s="132"/>
      <c r="G892" s="132"/>
      <c r="H892" s="132"/>
      <c r="I892" s="132"/>
      <c r="J892" s="132"/>
      <c r="K892" s="132"/>
      <c r="L892" s="132"/>
    </row>
    <row r="893" spans="1:12" ht="15.75" thickBot="1" x14ac:dyDescent="0.3">
      <c r="A893" s="132"/>
      <c r="B893" s="132"/>
      <c r="C893" s="132"/>
      <c r="D893" s="132"/>
      <c r="E893" s="132"/>
      <c r="F893" s="132"/>
      <c r="G893" s="132"/>
      <c r="H893" s="132"/>
      <c r="I893" s="132"/>
      <c r="J893" s="132"/>
      <c r="K893" s="132"/>
      <c r="L893" s="132"/>
    </row>
    <row r="894" spans="1:12" ht="15.75" thickBot="1" x14ac:dyDescent="0.3">
      <c r="A894" s="132"/>
      <c r="B894" s="132"/>
      <c r="C894" s="132"/>
      <c r="D894" s="132"/>
      <c r="E894" s="132"/>
      <c r="F894" s="132"/>
      <c r="G894" s="132"/>
      <c r="H894" s="132"/>
      <c r="I894" s="132"/>
      <c r="J894" s="132"/>
      <c r="K894" s="132"/>
      <c r="L894" s="132"/>
    </row>
    <row r="895" spans="1:12" ht="15.75" thickBot="1" x14ac:dyDescent="0.3">
      <c r="A895" s="132"/>
      <c r="B895" s="132"/>
      <c r="C895" s="132"/>
      <c r="D895" s="132"/>
      <c r="E895" s="132"/>
      <c r="F895" s="132"/>
      <c r="G895" s="132"/>
      <c r="H895" s="132"/>
      <c r="I895" s="132"/>
      <c r="J895" s="132"/>
      <c r="K895" s="132"/>
      <c r="L895" s="132"/>
    </row>
    <row r="896" spans="1:12" ht="15.75" thickBot="1" x14ac:dyDescent="0.3">
      <c r="A896" s="132"/>
      <c r="B896" s="132"/>
      <c r="C896" s="132"/>
      <c r="D896" s="132"/>
      <c r="E896" s="132"/>
      <c r="F896" s="132"/>
      <c r="G896" s="132"/>
      <c r="H896" s="132"/>
      <c r="I896" s="132"/>
      <c r="J896" s="132"/>
      <c r="K896" s="132"/>
      <c r="L896" s="132"/>
    </row>
    <row r="897" spans="1:12" ht="15.75" thickBot="1" x14ac:dyDescent="0.3">
      <c r="A897" s="132"/>
      <c r="B897" s="132"/>
      <c r="C897" s="132"/>
      <c r="D897" s="132"/>
      <c r="E897" s="132"/>
      <c r="F897" s="132"/>
      <c r="G897" s="132"/>
      <c r="H897" s="132"/>
      <c r="I897" s="132"/>
      <c r="J897" s="132"/>
      <c r="K897" s="132"/>
      <c r="L897" s="132"/>
    </row>
    <row r="898" spans="1:12" ht="15.75" thickBot="1" x14ac:dyDescent="0.3">
      <c r="A898" s="132"/>
      <c r="B898" s="132"/>
      <c r="C898" s="132"/>
      <c r="D898" s="132"/>
      <c r="E898" s="132"/>
      <c r="F898" s="132"/>
      <c r="G898" s="132"/>
      <c r="H898" s="132"/>
      <c r="I898" s="132"/>
      <c r="J898" s="132"/>
      <c r="K898" s="132"/>
      <c r="L898" s="132"/>
    </row>
    <row r="899" spans="1:12" ht="15.75" thickBot="1" x14ac:dyDescent="0.3">
      <c r="A899" s="132"/>
      <c r="B899" s="132"/>
      <c r="C899" s="132"/>
      <c r="D899" s="132"/>
      <c r="E899" s="132"/>
      <c r="F899" s="132"/>
      <c r="G899" s="132"/>
      <c r="H899" s="132"/>
      <c r="I899" s="132"/>
      <c r="J899" s="132"/>
      <c r="K899" s="132"/>
      <c r="L899" s="132"/>
    </row>
    <row r="900" spans="1:12" ht="15.75" thickBot="1" x14ac:dyDescent="0.3">
      <c r="A900" s="132"/>
      <c r="B900" s="132"/>
      <c r="C900" s="132"/>
      <c r="D900" s="132"/>
      <c r="E900" s="132"/>
      <c r="F900" s="132"/>
      <c r="G900" s="132"/>
      <c r="H900" s="132"/>
      <c r="I900" s="132"/>
      <c r="J900" s="132"/>
      <c r="K900" s="132"/>
      <c r="L900" s="132"/>
    </row>
    <row r="901" spans="1:12" ht="15.75" thickBot="1" x14ac:dyDescent="0.3">
      <c r="A901" s="132"/>
      <c r="B901" s="132"/>
      <c r="C901" s="132"/>
      <c r="D901" s="132"/>
      <c r="E901" s="132"/>
      <c r="F901" s="132"/>
      <c r="G901" s="132"/>
      <c r="H901" s="132"/>
      <c r="I901" s="132"/>
      <c r="J901" s="132"/>
      <c r="K901" s="132"/>
      <c r="L901" s="132"/>
    </row>
    <row r="902" spans="1:12" ht="15.75" thickBot="1" x14ac:dyDescent="0.3">
      <c r="A902" s="132"/>
      <c r="B902" s="132"/>
      <c r="C902" s="132"/>
      <c r="D902" s="132"/>
      <c r="E902" s="132"/>
      <c r="F902" s="132"/>
      <c r="G902" s="132"/>
      <c r="H902" s="132"/>
      <c r="I902" s="132"/>
      <c r="J902" s="132"/>
      <c r="K902" s="132"/>
      <c r="L902" s="132"/>
    </row>
    <row r="903" spans="1:12" ht="15.75" thickBot="1" x14ac:dyDescent="0.3">
      <c r="A903" s="132"/>
      <c r="B903" s="132"/>
      <c r="C903" s="132"/>
      <c r="D903" s="132"/>
      <c r="E903" s="132"/>
      <c r="F903" s="132"/>
      <c r="G903" s="132"/>
      <c r="H903" s="132"/>
      <c r="I903" s="132"/>
      <c r="J903" s="132"/>
      <c r="K903" s="132"/>
      <c r="L903" s="132"/>
    </row>
    <row r="904" spans="1:12" ht="15.75" thickBot="1" x14ac:dyDescent="0.3">
      <c r="A904" s="132"/>
      <c r="B904" s="132"/>
      <c r="C904" s="132"/>
      <c r="D904" s="132"/>
      <c r="E904" s="132"/>
      <c r="F904" s="132"/>
      <c r="G904" s="132"/>
      <c r="H904" s="132"/>
      <c r="I904" s="132"/>
      <c r="J904" s="132"/>
      <c r="K904" s="132"/>
      <c r="L904" s="132"/>
    </row>
    <row r="905" spans="1:12" ht="15.75" thickBot="1" x14ac:dyDescent="0.3">
      <c r="A905" s="132"/>
      <c r="B905" s="132"/>
      <c r="C905" s="132"/>
      <c r="D905" s="132"/>
      <c r="E905" s="132"/>
      <c r="F905" s="132"/>
      <c r="G905" s="132"/>
      <c r="H905" s="132"/>
      <c r="I905" s="132"/>
      <c r="J905" s="132"/>
      <c r="K905" s="132"/>
      <c r="L905" s="132"/>
    </row>
    <row r="906" spans="1:12" ht="15.75" thickBot="1" x14ac:dyDescent="0.3">
      <c r="A906" s="132"/>
      <c r="B906" s="132"/>
      <c r="C906" s="132"/>
      <c r="D906" s="132"/>
      <c r="E906" s="132"/>
      <c r="F906" s="132"/>
      <c r="G906" s="132"/>
      <c r="H906" s="132"/>
      <c r="I906" s="132"/>
      <c r="J906" s="132"/>
      <c r="K906" s="132"/>
      <c r="L906" s="132"/>
    </row>
    <row r="907" spans="1:12" ht="15.75" thickBot="1" x14ac:dyDescent="0.3">
      <c r="A907" s="132"/>
      <c r="B907" s="132"/>
      <c r="C907" s="132"/>
      <c r="D907" s="132"/>
      <c r="E907" s="132"/>
      <c r="F907" s="132"/>
      <c r="G907" s="132"/>
      <c r="H907" s="132"/>
      <c r="I907" s="132"/>
      <c r="J907" s="132"/>
      <c r="K907" s="132"/>
      <c r="L907" s="132"/>
    </row>
    <row r="908" spans="1:12" ht="15.75" thickBot="1" x14ac:dyDescent="0.3">
      <c r="A908" s="132"/>
      <c r="B908" s="132"/>
      <c r="C908" s="132"/>
      <c r="D908" s="132"/>
      <c r="E908" s="132"/>
      <c r="F908" s="132"/>
      <c r="G908" s="132"/>
      <c r="H908" s="132"/>
      <c r="I908" s="132"/>
      <c r="J908" s="132"/>
      <c r="K908" s="132"/>
      <c r="L908" s="132"/>
    </row>
    <row r="909" spans="1:12" ht="15.75" thickBot="1" x14ac:dyDescent="0.3">
      <c r="A909" s="132"/>
      <c r="B909" s="132"/>
      <c r="C909" s="132"/>
      <c r="D909" s="132"/>
      <c r="E909" s="132"/>
      <c r="F909" s="132"/>
      <c r="G909" s="132"/>
      <c r="H909" s="132"/>
      <c r="I909" s="132"/>
      <c r="J909" s="132"/>
      <c r="K909" s="132"/>
      <c r="L909" s="132"/>
    </row>
    <row r="910" spans="1:12" ht="15.75" thickBot="1" x14ac:dyDescent="0.3">
      <c r="A910" s="132"/>
      <c r="B910" s="132"/>
      <c r="C910" s="132"/>
      <c r="D910" s="132"/>
      <c r="E910" s="132"/>
      <c r="F910" s="132"/>
      <c r="G910" s="132"/>
      <c r="H910" s="132"/>
      <c r="I910" s="132"/>
      <c r="J910" s="132"/>
      <c r="K910" s="132"/>
      <c r="L910" s="132"/>
    </row>
    <row r="911" spans="1:12" ht="15.75" thickBot="1" x14ac:dyDescent="0.3">
      <c r="A911" s="132"/>
      <c r="B911" s="132"/>
      <c r="C911" s="132"/>
      <c r="D911" s="132"/>
      <c r="E911" s="132"/>
      <c r="F911" s="132"/>
      <c r="G911" s="132"/>
      <c r="H911" s="132"/>
      <c r="I911" s="132"/>
      <c r="J911" s="132"/>
      <c r="K911" s="132"/>
      <c r="L911" s="132"/>
    </row>
    <row r="912" spans="1:12" ht="15.75" thickBot="1" x14ac:dyDescent="0.3">
      <c r="A912" s="132"/>
      <c r="B912" s="132"/>
      <c r="C912" s="132"/>
      <c r="D912" s="132"/>
      <c r="E912" s="132"/>
      <c r="F912" s="132"/>
      <c r="G912" s="132"/>
      <c r="H912" s="132"/>
      <c r="I912" s="132"/>
      <c r="J912" s="132"/>
      <c r="K912" s="132"/>
      <c r="L912" s="132"/>
    </row>
    <row r="913" spans="1:12" ht="15.75" thickBot="1" x14ac:dyDescent="0.3">
      <c r="A913" s="132"/>
      <c r="B913" s="132"/>
      <c r="C913" s="132"/>
      <c r="D913" s="132"/>
      <c r="E913" s="132"/>
      <c r="F913" s="132"/>
      <c r="G913" s="132"/>
      <c r="H913" s="132"/>
      <c r="I913" s="132"/>
      <c r="J913" s="132"/>
      <c r="K913" s="132"/>
      <c r="L913" s="132"/>
    </row>
    <row r="914" spans="1:12" ht="15.75" thickBot="1" x14ac:dyDescent="0.3">
      <c r="A914" s="132"/>
      <c r="B914" s="132"/>
      <c r="C914" s="132"/>
      <c r="D914" s="132"/>
      <c r="E914" s="132"/>
      <c r="F914" s="132"/>
      <c r="G914" s="132"/>
      <c r="H914" s="132"/>
      <c r="I914" s="132"/>
      <c r="J914" s="132"/>
      <c r="K914" s="132"/>
      <c r="L914" s="132"/>
    </row>
    <row r="915" spans="1:12" ht="15.75" thickBot="1" x14ac:dyDescent="0.3">
      <c r="A915" s="132"/>
      <c r="B915" s="132"/>
      <c r="C915" s="132"/>
      <c r="D915" s="132"/>
      <c r="E915" s="132"/>
      <c r="F915" s="132"/>
      <c r="G915" s="132"/>
      <c r="H915" s="132"/>
      <c r="I915" s="132"/>
      <c r="J915" s="132"/>
      <c r="K915" s="132"/>
      <c r="L915" s="132"/>
    </row>
    <row r="916" spans="1:12" ht="15.75" thickBot="1" x14ac:dyDescent="0.3">
      <c r="A916" s="132"/>
      <c r="B916" s="132"/>
      <c r="C916" s="132"/>
      <c r="D916" s="132"/>
      <c r="E916" s="132"/>
      <c r="F916" s="132"/>
      <c r="G916" s="132"/>
      <c r="H916" s="132"/>
      <c r="I916" s="132"/>
      <c r="J916" s="132"/>
      <c r="K916" s="132"/>
      <c r="L916" s="132"/>
    </row>
    <row r="917" spans="1:12" ht="15.75" thickBot="1" x14ac:dyDescent="0.3">
      <c r="A917" s="132"/>
      <c r="B917" s="132"/>
      <c r="C917" s="132"/>
      <c r="D917" s="132"/>
      <c r="E917" s="132"/>
      <c r="F917" s="132"/>
      <c r="G917" s="132"/>
      <c r="H917" s="132"/>
      <c r="I917" s="132"/>
      <c r="J917" s="132"/>
      <c r="K917" s="132"/>
      <c r="L917" s="132"/>
    </row>
    <row r="918" spans="1:12" ht="15.75" thickBot="1" x14ac:dyDescent="0.3">
      <c r="A918" s="132"/>
      <c r="B918" s="132"/>
      <c r="C918" s="132"/>
      <c r="D918" s="132"/>
      <c r="E918" s="132"/>
      <c r="F918" s="132"/>
      <c r="G918" s="132"/>
      <c r="H918" s="132"/>
      <c r="I918" s="132"/>
      <c r="J918" s="132"/>
      <c r="K918" s="132"/>
      <c r="L918" s="132"/>
    </row>
    <row r="919" spans="1:12" ht="15.75" thickBot="1" x14ac:dyDescent="0.3">
      <c r="A919" s="132"/>
      <c r="B919" s="132"/>
      <c r="C919" s="132"/>
      <c r="D919" s="132"/>
      <c r="E919" s="132"/>
      <c r="F919" s="132"/>
      <c r="G919" s="132"/>
      <c r="H919" s="132"/>
      <c r="I919" s="132"/>
      <c r="J919" s="132"/>
      <c r="K919" s="132"/>
      <c r="L919" s="132"/>
    </row>
    <row r="920" spans="1:12" ht="15.75" thickBot="1" x14ac:dyDescent="0.3">
      <c r="A920" s="132"/>
      <c r="B920" s="132"/>
      <c r="C920" s="132"/>
      <c r="D920" s="132"/>
      <c r="E920" s="132"/>
      <c r="F920" s="132"/>
      <c r="G920" s="132"/>
      <c r="H920" s="132"/>
      <c r="I920" s="132"/>
      <c r="J920" s="132"/>
      <c r="K920" s="132"/>
      <c r="L920" s="132"/>
    </row>
    <row r="921" spans="1:12" ht="15.75" thickBot="1" x14ac:dyDescent="0.3">
      <c r="A921" s="132"/>
      <c r="B921" s="132"/>
      <c r="C921" s="132"/>
      <c r="D921" s="132"/>
      <c r="E921" s="132"/>
      <c r="F921" s="132"/>
      <c r="G921" s="132"/>
      <c r="H921" s="132"/>
      <c r="I921" s="132"/>
      <c r="J921" s="132"/>
      <c r="K921" s="132"/>
      <c r="L921" s="132"/>
    </row>
    <row r="922" spans="1:12" ht="15.75" thickBot="1" x14ac:dyDescent="0.3">
      <c r="A922" s="132"/>
      <c r="B922" s="132"/>
      <c r="C922" s="132"/>
      <c r="D922" s="132"/>
      <c r="E922" s="132"/>
      <c r="F922" s="132"/>
      <c r="G922" s="132"/>
      <c r="H922" s="132"/>
      <c r="I922" s="132"/>
      <c r="J922" s="132"/>
      <c r="K922" s="132"/>
      <c r="L922" s="132"/>
    </row>
    <row r="923" spans="1:12" ht="15.75" thickBot="1" x14ac:dyDescent="0.3">
      <c r="A923" s="132"/>
      <c r="B923" s="132"/>
      <c r="C923" s="132"/>
      <c r="D923" s="132"/>
      <c r="E923" s="132"/>
      <c r="F923" s="132"/>
      <c r="G923" s="132"/>
      <c r="H923" s="132"/>
      <c r="I923" s="132"/>
      <c r="J923" s="132"/>
      <c r="K923" s="132"/>
      <c r="L923" s="132"/>
    </row>
    <row r="924" spans="1:12" ht="15.75" thickBot="1" x14ac:dyDescent="0.3">
      <c r="A924" s="132"/>
      <c r="B924" s="132"/>
      <c r="C924" s="132"/>
      <c r="D924" s="132"/>
      <c r="E924" s="132"/>
      <c r="F924" s="132"/>
      <c r="G924" s="132"/>
      <c r="H924" s="132"/>
      <c r="I924" s="132"/>
      <c r="J924" s="132"/>
      <c r="K924" s="132"/>
      <c r="L924" s="132"/>
    </row>
    <row r="925" spans="1:12" ht="15.75" thickBot="1" x14ac:dyDescent="0.3">
      <c r="A925" s="132"/>
      <c r="B925" s="132"/>
      <c r="C925" s="132"/>
      <c r="D925" s="132"/>
      <c r="E925" s="132"/>
      <c r="F925" s="132"/>
      <c r="G925" s="132"/>
      <c r="H925" s="132"/>
      <c r="I925" s="132"/>
      <c r="J925" s="132"/>
      <c r="K925" s="132"/>
      <c r="L925" s="132"/>
    </row>
    <row r="926" spans="1:12" ht="15.75" thickBot="1" x14ac:dyDescent="0.3">
      <c r="A926" s="132"/>
      <c r="B926" s="132"/>
      <c r="C926" s="132"/>
      <c r="D926" s="132"/>
      <c r="E926" s="132"/>
      <c r="F926" s="132"/>
      <c r="G926" s="132"/>
      <c r="H926" s="132"/>
      <c r="I926" s="132"/>
      <c r="J926" s="132"/>
      <c r="K926" s="132"/>
      <c r="L926" s="132"/>
    </row>
    <row r="927" spans="1:12" ht="15.75" thickBot="1" x14ac:dyDescent="0.3">
      <c r="A927" s="132"/>
      <c r="B927" s="132"/>
      <c r="C927" s="132"/>
      <c r="D927" s="132"/>
      <c r="E927" s="132"/>
      <c r="F927" s="132"/>
      <c r="G927" s="132"/>
      <c r="H927" s="132"/>
      <c r="I927" s="132"/>
      <c r="J927" s="132"/>
      <c r="K927" s="132"/>
      <c r="L927" s="132"/>
    </row>
    <row r="928" spans="1:12" ht="15.75" thickBot="1" x14ac:dyDescent="0.3">
      <c r="A928" s="132"/>
      <c r="B928" s="132"/>
      <c r="C928" s="132"/>
      <c r="D928" s="132"/>
      <c r="E928" s="132"/>
      <c r="F928" s="132"/>
      <c r="G928" s="132"/>
      <c r="H928" s="132"/>
      <c r="I928" s="132"/>
      <c r="J928" s="132"/>
      <c r="K928" s="132"/>
      <c r="L928" s="132"/>
    </row>
    <row r="929" spans="1:12" ht="15.75" thickBot="1" x14ac:dyDescent="0.3">
      <c r="A929" s="132"/>
      <c r="B929" s="132"/>
      <c r="C929" s="132"/>
      <c r="D929" s="132"/>
      <c r="E929" s="132"/>
      <c r="F929" s="132"/>
      <c r="G929" s="132"/>
      <c r="H929" s="132"/>
      <c r="I929" s="132"/>
      <c r="J929" s="132"/>
      <c r="K929" s="132"/>
      <c r="L929" s="132"/>
    </row>
    <row r="930" spans="1:12" ht="15.75" thickBot="1" x14ac:dyDescent="0.3">
      <c r="A930" s="132"/>
      <c r="B930" s="132"/>
      <c r="C930" s="132"/>
      <c r="D930" s="132"/>
      <c r="E930" s="132"/>
      <c r="F930" s="132"/>
      <c r="G930" s="132"/>
      <c r="H930" s="132"/>
      <c r="I930" s="132"/>
      <c r="J930" s="132"/>
      <c r="K930" s="132"/>
      <c r="L930" s="132"/>
    </row>
    <row r="931" spans="1:12" ht="15.75" thickBot="1" x14ac:dyDescent="0.3">
      <c r="A931" s="132"/>
      <c r="B931" s="132"/>
      <c r="C931" s="132"/>
      <c r="D931" s="132"/>
      <c r="E931" s="132"/>
      <c r="F931" s="132"/>
      <c r="G931" s="132"/>
      <c r="H931" s="132"/>
      <c r="I931" s="132"/>
      <c r="J931" s="132"/>
      <c r="K931" s="132"/>
      <c r="L931" s="132"/>
    </row>
    <row r="932" spans="1:12" ht="15.75" thickBot="1" x14ac:dyDescent="0.3">
      <c r="A932" s="132"/>
      <c r="B932" s="132"/>
      <c r="C932" s="132"/>
      <c r="D932" s="132"/>
      <c r="E932" s="132"/>
      <c r="F932" s="132"/>
      <c r="G932" s="132"/>
      <c r="H932" s="132"/>
      <c r="I932" s="132"/>
      <c r="J932" s="132"/>
      <c r="K932" s="132"/>
      <c r="L932" s="132"/>
    </row>
    <row r="933" spans="1:12" ht="15.75" thickBot="1" x14ac:dyDescent="0.3">
      <c r="A933" s="132"/>
      <c r="B933" s="132"/>
      <c r="C933" s="132"/>
      <c r="D933" s="132"/>
      <c r="E933" s="132"/>
      <c r="F933" s="132"/>
      <c r="G933" s="132"/>
      <c r="H933" s="132"/>
      <c r="I933" s="132"/>
      <c r="J933" s="132"/>
      <c r="K933" s="132"/>
      <c r="L933" s="132"/>
    </row>
    <row r="934" spans="1:12" ht="15.75" thickBot="1" x14ac:dyDescent="0.3">
      <c r="A934" s="132"/>
      <c r="B934" s="132"/>
      <c r="C934" s="132"/>
      <c r="D934" s="132"/>
      <c r="E934" s="132"/>
      <c r="F934" s="132"/>
      <c r="G934" s="132"/>
      <c r="H934" s="132"/>
      <c r="I934" s="132"/>
      <c r="J934" s="132"/>
      <c r="K934" s="132"/>
      <c r="L934" s="132"/>
    </row>
    <row r="935" spans="1:12" ht="15.75" thickBot="1" x14ac:dyDescent="0.3">
      <c r="A935" s="132"/>
      <c r="B935" s="132"/>
      <c r="C935" s="132"/>
      <c r="D935" s="132"/>
      <c r="E935" s="132"/>
      <c r="F935" s="132"/>
      <c r="G935" s="132"/>
      <c r="H935" s="132"/>
      <c r="I935" s="132"/>
      <c r="J935" s="132"/>
      <c r="K935" s="132"/>
      <c r="L935" s="132"/>
    </row>
    <row r="936" spans="1:12" ht="15.75" thickBot="1" x14ac:dyDescent="0.3">
      <c r="A936" s="132"/>
      <c r="B936" s="132"/>
      <c r="C936" s="132"/>
      <c r="D936" s="132"/>
      <c r="E936" s="132"/>
      <c r="F936" s="132"/>
      <c r="G936" s="132"/>
      <c r="H936" s="132"/>
      <c r="I936" s="132"/>
      <c r="J936" s="132"/>
      <c r="K936" s="132"/>
      <c r="L936" s="132"/>
    </row>
    <row r="937" spans="1:12" ht="15.75" thickBot="1" x14ac:dyDescent="0.3">
      <c r="A937" s="132"/>
      <c r="B937" s="132"/>
      <c r="C937" s="132"/>
      <c r="D937" s="132"/>
      <c r="E937" s="132"/>
      <c r="F937" s="132"/>
      <c r="G937" s="132"/>
      <c r="H937" s="132"/>
      <c r="I937" s="132"/>
      <c r="J937" s="132"/>
      <c r="K937" s="132"/>
      <c r="L937" s="132"/>
    </row>
    <row r="938" spans="1:12" ht="15.75" thickBot="1" x14ac:dyDescent="0.3">
      <c r="A938" s="132"/>
      <c r="B938" s="132"/>
      <c r="C938" s="132"/>
      <c r="D938" s="132"/>
      <c r="E938" s="132"/>
      <c r="F938" s="132"/>
      <c r="G938" s="132"/>
      <c r="H938" s="132"/>
      <c r="I938" s="132"/>
      <c r="J938" s="132"/>
      <c r="K938" s="132"/>
      <c r="L938" s="132"/>
    </row>
    <row r="939" spans="1:12" ht="15.75" thickBot="1" x14ac:dyDescent="0.3">
      <c r="A939" s="132"/>
      <c r="B939" s="132"/>
      <c r="C939" s="132"/>
      <c r="D939" s="132"/>
      <c r="E939" s="132"/>
      <c r="F939" s="132"/>
      <c r="G939" s="132"/>
      <c r="H939" s="132"/>
      <c r="I939" s="132"/>
      <c r="J939" s="132"/>
      <c r="K939" s="132"/>
      <c r="L939" s="132"/>
    </row>
    <row r="940" spans="1:12" ht="15.75" thickBot="1" x14ac:dyDescent="0.3">
      <c r="A940" s="132"/>
      <c r="B940" s="132"/>
      <c r="C940" s="132"/>
      <c r="D940" s="132"/>
      <c r="E940" s="132"/>
      <c r="F940" s="132"/>
      <c r="G940" s="132"/>
      <c r="H940" s="132"/>
      <c r="I940" s="132"/>
      <c r="J940" s="132"/>
      <c r="K940" s="132"/>
      <c r="L940" s="132"/>
    </row>
    <row r="941" spans="1:12" ht="15.75" thickBot="1" x14ac:dyDescent="0.3">
      <c r="A941" s="132"/>
      <c r="B941" s="132"/>
      <c r="C941" s="132"/>
      <c r="D941" s="132"/>
      <c r="E941" s="132"/>
      <c r="F941" s="132"/>
      <c r="G941" s="132"/>
      <c r="H941" s="132"/>
      <c r="I941" s="132"/>
      <c r="J941" s="132"/>
      <c r="K941" s="132"/>
      <c r="L941" s="132"/>
    </row>
    <row r="942" spans="1:12" ht="15.75" thickBot="1" x14ac:dyDescent="0.3">
      <c r="A942" s="132"/>
      <c r="B942" s="132"/>
      <c r="C942" s="132"/>
      <c r="D942" s="132"/>
      <c r="E942" s="132"/>
      <c r="F942" s="132"/>
      <c r="G942" s="132"/>
      <c r="H942" s="132"/>
      <c r="I942" s="132"/>
      <c r="J942" s="132"/>
      <c r="K942" s="132"/>
      <c r="L942" s="132"/>
    </row>
    <row r="943" spans="1:12" ht="15.75" thickBot="1" x14ac:dyDescent="0.3">
      <c r="A943" s="132"/>
      <c r="B943" s="132"/>
      <c r="C943" s="132"/>
      <c r="D943" s="132"/>
      <c r="E943" s="132"/>
      <c r="F943" s="132"/>
      <c r="G943" s="132"/>
      <c r="H943" s="132"/>
      <c r="I943" s="132"/>
      <c r="J943" s="132"/>
      <c r="K943" s="132"/>
      <c r="L943" s="132"/>
    </row>
    <row r="944" spans="1:12" ht="15.75" thickBot="1" x14ac:dyDescent="0.3">
      <c r="A944" s="132"/>
      <c r="B944" s="132"/>
      <c r="C944" s="132"/>
      <c r="D944" s="132"/>
      <c r="E944" s="132"/>
      <c r="F944" s="132"/>
      <c r="G944" s="132"/>
      <c r="H944" s="132"/>
      <c r="I944" s="132"/>
      <c r="J944" s="132"/>
      <c r="K944" s="132"/>
      <c r="L944" s="132"/>
    </row>
    <row r="945" spans="1:12" ht="15.75" thickBot="1" x14ac:dyDescent="0.3">
      <c r="A945" s="132"/>
      <c r="B945" s="132"/>
      <c r="C945" s="132"/>
      <c r="D945" s="132"/>
      <c r="E945" s="132"/>
      <c r="F945" s="132"/>
      <c r="G945" s="132"/>
      <c r="H945" s="132"/>
      <c r="I945" s="132"/>
      <c r="J945" s="132"/>
      <c r="K945" s="132"/>
      <c r="L945" s="132"/>
    </row>
    <row r="946" spans="1:12" ht="15.75" thickBot="1" x14ac:dyDescent="0.3">
      <c r="A946" s="132"/>
      <c r="B946" s="132"/>
      <c r="C946" s="132"/>
      <c r="D946" s="132"/>
      <c r="E946" s="132"/>
      <c r="F946" s="132"/>
      <c r="G946" s="132"/>
      <c r="H946" s="132"/>
      <c r="I946" s="132"/>
      <c r="J946" s="132"/>
      <c r="K946" s="132"/>
      <c r="L946" s="132"/>
    </row>
    <row r="947" spans="1:12" ht="15.75" thickBot="1" x14ac:dyDescent="0.3">
      <c r="A947" s="132"/>
      <c r="B947" s="132"/>
      <c r="C947" s="132"/>
      <c r="D947" s="132"/>
      <c r="E947" s="132"/>
      <c r="F947" s="132"/>
      <c r="G947" s="132"/>
      <c r="H947" s="132"/>
      <c r="I947" s="132"/>
      <c r="J947" s="132"/>
      <c r="K947" s="132"/>
      <c r="L947" s="132"/>
    </row>
    <row r="948" spans="1:12" ht="15.75" thickBot="1" x14ac:dyDescent="0.3">
      <c r="A948" s="132"/>
      <c r="B948" s="132"/>
      <c r="C948" s="132"/>
      <c r="D948" s="132"/>
      <c r="E948" s="132"/>
      <c r="F948" s="132"/>
      <c r="G948" s="132"/>
      <c r="H948" s="132"/>
      <c r="I948" s="132"/>
      <c r="J948" s="132"/>
      <c r="K948" s="132"/>
      <c r="L948" s="132"/>
    </row>
    <row r="949" spans="1:12" ht="15.75" thickBot="1" x14ac:dyDescent="0.3">
      <c r="A949" s="132"/>
      <c r="B949" s="132"/>
      <c r="C949" s="132"/>
      <c r="D949" s="132"/>
      <c r="E949" s="132"/>
      <c r="F949" s="132"/>
      <c r="G949" s="132"/>
      <c r="H949" s="132"/>
      <c r="I949" s="132"/>
      <c r="J949" s="132"/>
      <c r="K949" s="132"/>
      <c r="L949" s="132"/>
    </row>
    <row r="950" spans="1:12" ht="15.75" thickBot="1" x14ac:dyDescent="0.3">
      <c r="A950" s="132"/>
      <c r="B950" s="132"/>
      <c r="C950" s="132"/>
      <c r="D950" s="132"/>
      <c r="E950" s="132"/>
      <c r="F950" s="132"/>
      <c r="G950" s="132"/>
      <c r="H950" s="132"/>
      <c r="I950" s="132"/>
      <c r="J950" s="132"/>
      <c r="K950" s="132"/>
      <c r="L950" s="132"/>
    </row>
    <row r="951" spans="1:12" ht="15.75" thickBot="1" x14ac:dyDescent="0.3">
      <c r="A951" s="132"/>
      <c r="B951" s="132"/>
      <c r="C951" s="132"/>
      <c r="D951" s="132"/>
      <c r="E951" s="132"/>
      <c r="F951" s="132"/>
      <c r="G951" s="132"/>
      <c r="H951" s="132"/>
      <c r="I951" s="132"/>
      <c r="J951" s="132"/>
      <c r="K951" s="132"/>
      <c r="L951" s="132"/>
    </row>
    <row r="952" spans="1:12" ht="15.75" thickBot="1" x14ac:dyDescent="0.3">
      <c r="A952" s="132"/>
      <c r="B952" s="132"/>
      <c r="C952" s="132"/>
      <c r="D952" s="132"/>
      <c r="E952" s="132"/>
      <c r="F952" s="132"/>
      <c r="G952" s="132"/>
      <c r="H952" s="132"/>
      <c r="I952" s="132"/>
      <c r="J952" s="132"/>
      <c r="K952" s="132"/>
      <c r="L952" s="132"/>
    </row>
    <row r="953" spans="1:12" ht="15.75" thickBot="1" x14ac:dyDescent="0.3">
      <c r="A953" s="132"/>
      <c r="B953" s="132"/>
      <c r="C953" s="132"/>
      <c r="D953" s="132"/>
      <c r="E953" s="132"/>
      <c r="F953" s="132"/>
      <c r="G953" s="132"/>
      <c r="H953" s="132"/>
      <c r="I953" s="132"/>
      <c r="J953" s="132"/>
      <c r="K953" s="132"/>
      <c r="L953" s="132"/>
    </row>
    <row r="954" spans="1:12" ht="15.75" thickBot="1" x14ac:dyDescent="0.3">
      <c r="A954" s="132"/>
      <c r="B954" s="132"/>
      <c r="C954" s="132"/>
      <c r="D954" s="132"/>
      <c r="E954" s="132"/>
      <c r="F954" s="132"/>
      <c r="G954" s="132"/>
      <c r="H954" s="132"/>
      <c r="I954" s="132"/>
      <c r="J954" s="132"/>
      <c r="K954" s="132"/>
      <c r="L954" s="132"/>
    </row>
    <row r="955" spans="1:12" ht="15.75" thickBot="1" x14ac:dyDescent="0.3">
      <c r="A955" s="132"/>
      <c r="B955" s="132"/>
      <c r="C955" s="132"/>
      <c r="D955" s="132"/>
      <c r="E955" s="132"/>
      <c r="F955" s="132"/>
      <c r="G955" s="132"/>
      <c r="H955" s="132"/>
      <c r="I955" s="132"/>
      <c r="J955" s="132"/>
      <c r="K955" s="132"/>
      <c r="L955" s="132"/>
    </row>
    <row r="956" spans="1:12" ht="15.75" thickBot="1" x14ac:dyDescent="0.3">
      <c r="A956" s="132"/>
      <c r="B956" s="132"/>
      <c r="C956" s="132"/>
      <c r="D956" s="132"/>
      <c r="E956" s="132"/>
      <c r="F956" s="132"/>
      <c r="G956" s="132"/>
      <c r="H956" s="132"/>
      <c r="I956" s="132"/>
      <c r="J956" s="132"/>
      <c r="K956" s="132"/>
      <c r="L956" s="132"/>
    </row>
    <row r="957" spans="1:12" ht="15.75" thickBot="1" x14ac:dyDescent="0.3">
      <c r="A957" s="132"/>
      <c r="B957" s="132"/>
      <c r="C957" s="132"/>
      <c r="D957" s="132"/>
      <c r="E957" s="132"/>
      <c r="F957" s="132"/>
      <c r="G957" s="132"/>
      <c r="H957" s="132"/>
      <c r="I957" s="132"/>
      <c r="J957" s="132"/>
      <c r="K957" s="132"/>
      <c r="L957" s="132"/>
    </row>
    <row r="958" spans="1:12" ht="15.75" thickBot="1" x14ac:dyDescent="0.3">
      <c r="A958" s="132"/>
      <c r="B958" s="132"/>
      <c r="C958" s="132"/>
      <c r="D958" s="132"/>
      <c r="E958" s="132"/>
      <c r="F958" s="132"/>
      <c r="G958" s="132"/>
      <c r="H958" s="132"/>
      <c r="I958" s="132"/>
      <c r="J958" s="132"/>
      <c r="K958" s="132"/>
      <c r="L958" s="132"/>
    </row>
    <row r="959" spans="1:12" ht="15.75" thickBot="1" x14ac:dyDescent="0.3">
      <c r="A959" s="132"/>
      <c r="B959" s="132"/>
      <c r="C959" s="132"/>
      <c r="D959" s="132"/>
      <c r="E959" s="132"/>
      <c r="F959" s="132"/>
      <c r="G959" s="132"/>
      <c r="H959" s="132"/>
      <c r="I959" s="132"/>
      <c r="J959" s="132"/>
      <c r="K959" s="132"/>
      <c r="L959" s="132"/>
    </row>
    <row r="960" spans="1:12" ht="15.75" thickBot="1" x14ac:dyDescent="0.3">
      <c r="A960" s="132"/>
      <c r="B960" s="132"/>
      <c r="C960" s="132"/>
      <c r="D960" s="132"/>
      <c r="E960" s="132"/>
      <c r="F960" s="132"/>
      <c r="G960" s="132"/>
      <c r="H960" s="132"/>
      <c r="I960" s="132"/>
      <c r="J960" s="132"/>
      <c r="K960" s="132"/>
      <c r="L960" s="132"/>
    </row>
    <row r="961" spans="1:12" ht="15.75" thickBot="1" x14ac:dyDescent="0.3">
      <c r="A961" s="132"/>
      <c r="B961" s="132"/>
      <c r="C961" s="132"/>
      <c r="D961" s="132"/>
      <c r="E961" s="132"/>
      <c r="F961" s="132"/>
      <c r="G961" s="132"/>
      <c r="H961" s="132"/>
      <c r="I961" s="132"/>
      <c r="J961" s="132"/>
      <c r="K961" s="132"/>
      <c r="L961" s="132"/>
    </row>
    <row r="962" spans="1:12" ht="15.75" thickBot="1" x14ac:dyDescent="0.3">
      <c r="A962" s="132"/>
      <c r="B962" s="132"/>
      <c r="C962" s="132"/>
      <c r="D962" s="132"/>
      <c r="E962" s="132"/>
      <c r="F962" s="132"/>
      <c r="G962" s="132"/>
      <c r="H962" s="132"/>
      <c r="I962" s="132"/>
      <c r="J962" s="132"/>
      <c r="K962" s="132"/>
      <c r="L962" s="132"/>
    </row>
    <row r="963" spans="1:12" ht="15.75" thickBot="1" x14ac:dyDescent="0.3">
      <c r="A963" s="132"/>
      <c r="B963" s="132"/>
      <c r="C963" s="132"/>
      <c r="D963" s="132"/>
      <c r="E963" s="132"/>
      <c r="F963" s="132"/>
      <c r="G963" s="132"/>
      <c r="H963" s="132"/>
      <c r="I963" s="132"/>
      <c r="J963" s="132"/>
      <c r="K963" s="132"/>
      <c r="L963" s="132"/>
    </row>
    <row r="964" spans="1:12" ht="15.75" thickBot="1" x14ac:dyDescent="0.3">
      <c r="A964" s="132"/>
      <c r="B964" s="132"/>
      <c r="C964" s="132"/>
      <c r="D964" s="132"/>
      <c r="E964" s="132"/>
      <c r="F964" s="132"/>
      <c r="G964" s="132"/>
      <c r="H964" s="132"/>
      <c r="I964" s="132"/>
      <c r="J964" s="132"/>
      <c r="K964" s="132"/>
      <c r="L964" s="132"/>
    </row>
    <row r="965" spans="1:12" ht="15.75" thickBot="1" x14ac:dyDescent="0.3">
      <c r="A965" s="132"/>
      <c r="B965" s="132"/>
      <c r="C965" s="132"/>
      <c r="D965" s="132"/>
      <c r="E965" s="132"/>
      <c r="F965" s="132"/>
      <c r="G965" s="132"/>
      <c r="H965" s="132"/>
      <c r="I965" s="132"/>
      <c r="J965" s="132"/>
      <c r="K965" s="132"/>
      <c r="L965" s="132"/>
    </row>
    <row r="966" spans="1:12" ht="15.75" thickBot="1" x14ac:dyDescent="0.3">
      <c r="A966" s="132"/>
      <c r="B966" s="132"/>
      <c r="C966" s="132"/>
      <c r="D966" s="132"/>
      <c r="E966" s="132"/>
      <c r="F966" s="132"/>
      <c r="G966" s="132"/>
      <c r="H966" s="132"/>
      <c r="I966" s="132"/>
      <c r="J966" s="132"/>
      <c r="K966" s="132"/>
      <c r="L966" s="132"/>
    </row>
    <row r="967" spans="1:12" ht="15.75" thickBot="1" x14ac:dyDescent="0.3">
      <c r="A967" s="132"/>
      <c r="B967" s="132"/>
      <c r="C967" s="132"/>
      <c r="D967" s="132"/>
      <c r="E967" s="132"/>
      <c r="F967" s="132"/>
      <c r="G967" s="132"/>
      <c r="H967" s="132"/>
      <c r="I967" s="132"/>
      <c r="J967" s="132"/>
      <c r="K967" s="132"/>
      <c r="L967" s="132"/>
    </row>
    <row r="968" spans="1:12" ht="15.75" thickBot="1" x14ac:dyDescent="0.3">
      <c r="A968" s="132"/>
      <c r="B968" s="132"/>
      <c r="C968" s="132"/>
      <c r="D968" s="132"/>
      <c r="E968" s="132"/>
      <c r="F968" s="132"/>
      <c r="G968" s="132"/>
      <c r="H968" s="132"/>
      <c r="I968" s="132"/>
      <c r="J968" s="132"/>
      <c r="K968" s="132"/>
      <c r="L968" s="132"/>
    </row>
    <row r="969" spans="1:12" ht="15.75" thickBot="1" x14ac:dyDescent="0.3">
      <c r="A969" s="132"/>
      <c r="B969" s="132"/>
      <c r="C969" s="132"/>
      <c r="D969" s="132"/>
      <c r="E969" s="132"/>
      <c r="F969" s="132"/>
      <c r="G969" s="132"/>
      <c r="H969" s="132"/>
      <c r="I969" s="132"/>
      <c r="J969" s="132"/>
      <c r="K969" s="132"/>
      <c r="L969" s="132"/>
    </row>
    <row r="970" spans="1:12" ht="15.75" thickBot="1" x14ac:dyDescent="0.3">
      <c r="A970" s="132"/>
      <c r="B970" s="132"/>
      <c r="C970" s="132"/>
      <c r="D970" s="132"/>
      <c r="E970" s="132"/>
      <c r="F970" s="132"/>
      <c r="G970" s="132"/>
      <c r="H970" s="132"/>
      <c r="I970" s="132"/>
      <c r="J970" s="132"/>
      <c r="K970" s="132"/>
      <c r="L970" s="132"/>
    </row>
    <row r="971" spans="1:12" ht="15.75" thickBot="1" x14ac:dyDescent="0.3">
      <c r="A971" s="132"/>
      <c r="B971" s="132"/>
      <c r="C971" s="132"/>
      <c r="D971" s="132"/>
      <c r="E971" s="132"/>
      <c r="F971" s="132"/>
      <c r="G971" s="132"/>
      <c r="H971" s="132"/>
      <c r="I971" s="132"/>
      <c r="J971" s="132"/>
      <c r="K971" s="132"/>
      <c r="L971" s="132"/>
    </row>
    <row r="972" spans="1:12" ht="15.75" thickBot="1" x14ac:dyDescent="0.3">
      <c r="A972" s="132"/>
      <c r="B972" s="132"/>
      <c r="C972" s="132"/>
      <c r="D972" s="132"/>
      <c r="E972" s="132"/>
      <c r="F972" s="132"/>
      <c r="G972" s="132"/>
      <c r="H972" s="132"/>
      <c r="I972" s="132"/>
      <c r="J972" s="132"/>
      <c r="K972" s="132"/>
      <c r="L972" s="132"/>
    </row>
    <row r="973" spans="1:12" ht="15.75" thickBot="1" x14ac:dyDescent="0.3">
      <c r="A973" s="132"/>
      <c r="B973" s="132"/>
      <c r="C973" s="132"/>
      <c r="D973" s="132"/>
      <c r="E973" s="132"/>
      <c r="F973" s="132"/>
      <c r="G973" s="132"/>
      <c r="H973" s="132"/>
      <c r="I973" s="132"/>
      <c r="J973" s="132"/>
      <c r="K973" s="132"/>
      <c r="L973" s="132"/>
    </row>
    <row r="974" spans="1:12" ht="15.75" thickBot="1" x14ac:dyDescent="0.3">
      <c r="A974" s="132"/>
      <c r="B974" s="132"/>
      <c r="C974" s="132"/>
      <c r="D974" s="132"/>
      <c r="E974" s="132"/>
      <c r="F974" s="132"/>
      <c r="G974" s="132"/>
      <c r="H974" s="132"/>
      <c r="I974" s="132"/>
      <c r="J974" s="132"/>
      <c r="K974" s="132"/>
      <c r="L974" s="132"/>
    </row>
    <row r="975" spans="1:12" ht="15.75" thickBot="1" x14ac:dyDescent="0.3">
      <c r="A975" s="132"/>
      <c r="B975" s="132"/>
      <c r="C975" s="132"/>
      <c r="D975" s="132"/>
      <c r="E975" s="132"/>
      <c r="F975" s="132"/>
      <c r="G975" s="132"/>
      <c r="H975" s="132"/>
      <c r="I975" s="132"/>
      <c r="J975" s="132"/>
      <c r="K975" s="132"/>
      <c r="L975" s="132"/>
    </row>
    <row r="976" spans="1:12" ht="15.75" thickBot="1" x14ac:dyDescent="0.3">
      <c r="A976" s="132"/>
      <c r="B976" s="132"/>
      <c r="C976" s="132"/>
      <c r="D976" s="132"/>
      <c r="E976" s="132"/>
      <c r="F976" s="132"/>
      <c r="G976" s="132"/>
      <c r="H976" s="132"/>
      <c r="I976" s="132"/>
      <c r="J976" s="132"/>
      <c r="K976" s="132"/>
      <c r="L976" s="132"/>
    </row>
    <row r="977" spans="1:12" ht="15.75" thickBot="1" x14ac:dyDescent="0.3">
      <c r="A977" s="132"/>
      <c r="B977" s="132"/>
      <c r="C977" s="132"/>
      <c r="D977" s="132"/>
      <c r="E977" s="132"/>
      <c r="F977" s="132"/>
      <c r="G977" s="132"/>
      <c r="H977" s="132"/>
      <c r="I977" s="132"/>
      <c r="J977" s="132"/>
      <c r="K977" s="132"/>
      <c r="L977" s="132"/>
    </row>
    <row r="978" spans="1:12" ht="15.75" thickBot="1" x14ac:dyDescent="0.3">
      <c r="A978" s="132"/>
      <c r="B978" s="132"/>
      <c r="C978" s="132"/>
      <c r="D978" s="132"/>
      <c r="E978" s="132"/>
      <c r="F978" s="132"/>
      <c r="G978" s="132"/>
      <c r="H978" s="132"/>
      <c r="I978" s="132"/>
      <c r="J978" s="132"/>
      <c r="K978" s="132"/>
      <c r="L978" s="132"/>
    </row>
    <row r="979" spans="1:12" ht="15.75" thickBot="1" x14ac:dyDescent="0.3">
      <c r="A979" s="132"/>
      <c r="B979" s="132"/>
      <c r="C979" s="132"/>
      <c r="D979" s="132"/>
      <c r="E979" s="132"/>
      <c r="F979" s="132"/>
      <c r="G979" s="132"/>
      <c r="H979" s="132"/>
      <c r="I979" s="132"/>
      <c r="J979" s="132"/>
      <c r="K979" s="132"/>
      <c r="L979" s="132"/>
    </row>
    <row r="980" spans="1:12" ht="15.75" thickBot="1" x14ac:dyDescent="0.3">
      <c r="A980" s="132"/>
      <c r="B980" s="132"/>
      <c r="C980" s="132"/>
      <c r="D980" s="132"/>
      <c r="E980" s="132"/>
      <c r="F980" s="132"/>
      <c r="G980" s="132"/>
      <c r="H980" s="132"/>
      <c r="I980" s="132"/>
      <c r="J980" s="132"/>
      <c r="K980" s="132"/>
      <c r="L980" s="132"/>
    </row>
    <row r="981" spans="1:12" ht="15.75" thickBot="1" x14ac:dyDescent="0.3">
      <c r="A981" s="132"/>
      <c r="B981" s="132"/>
      <c r="C981" s="132"/>
      <c r="D981" s="132"/>
      <c r="E981" s="132"/>
      <c r="F981" s="132"/>
      <c r="G981" s="132"/>
      <c r="H981" s="132"/>
      <c r="I981" s="132"/>
      <c r="J981" s="132"/>
      <c r="K981" s="132"/>
      <c r="L981" s="132"/>
    </row>
    <row r="982" spans="1:12" ht="15.75" thickBot="1" x14ac:dyDescent="0.3">
      <c r="A982" s="132"/>
      <c r="B982" s="132"/>
      <c r="C982" s="132"/>
      <c r="D982" s="132"/>
      <c r="E982" s="132"/>
      <c r="F982" s="132"/>
      <c r="G982" s="132"/>
      <c r="H982" s="132"/>
      <c r="I982" s="132"/>
      <c r="J982" s="132"/>
      <c r="K982" s="132"/>
      <c r="L982" s="132"/>
    </row>
    <row r="983" spans="1:12" ht="15.75" thickBot="1" x14ac:dyDescent="0.3">
      <c r="A983" s="132"/>
      <c r="B983" s="132"/>
      <c r="C983" s="132"/>
      <c r="D983" s="132"/>
      <c r="E983" s="132"/>
      <c r="F983" s="132"/>
      <c r="G983" s="132"/>
      <c r="H983" s="132"/>
      <c r="I983" s="132"/>
      <c r="J983" s="132"/>
      <c r="K983" s="132"/>
      <c r="L983" s="132"/>
    </row>
    <row r="984" spans="1:12" ht="15.75" thickBot="1" x14ac:dyDescent="0.3">
      <c r="A984" s="132"/>
      <c r="B984" s="132"/>
      <c r="C984" s="132"/>
      <c r="D984" s="132"/>
      <c r="E984" s="132"/>
      <c r="F984" s="132"/>
      <c r="G984" s="132"/>
      <c r="H984" s="132"/>
      <c r="I984" s="132"/>
      <c r="J984" s="132"/>
      <c r="K984" s="132"/>
      <c r="L984" s="132"/>
    </row>
    <row r="985" spans="1:12" ht="15.75" thickBot="1" x14ac:dyDescent="0.3">
      <c r="A985" s="132"/>
      <c r="B985" s="132"/>
      <c r="C985" s="132"/>
      <c r="D985" s="132"/>
      <c r="E985" s="132"/>
      <c r="F985" s="132"/>
      <c r="G985" s="132"/>
      <c r="H985" s="132"/>
      <c r="I985" s="132"/>
      <c r="J985" s="132"/>
      <c r="K985" s="132"/>
      <c r="L985" s="132"/>
    </row>
    <row r="986" spans="1:12" ht="15.75" thickBot="1" x14ac:dyDescent="0.3">
      <c r="A986" s="132"/>
      <c r="B986" s="132"/>
      <c r="C986" s="132"/>
      <c r="D986" s="132"/>
      <c r="E986" s="132"/>
      <c r="F986" s="132"/>
      <c r="G986" s="132"/>
      <c r="H986" s="132"/>
      <c r="I986" s="132"/>
      <c r="J986" s="132"/>
      <c r="K986" s="132"/>
      <c r="L986" s="132"/>
    </row>
    <row r="987" spans="1:12" ht="15.75" thickBot="1" x14ac:dyDescent="0.3">
      <c r="A987" s="132"/>
      <c r="B987" s="132"/>
      <c r="C987" s="132"/>
      <c r="D987" s="132"/>
      <c r="E987" s="132"/>
      <c r="F987" s="132"/>
      <c r="G987" s="132"/>
      <c r="H987" s="132"/>
      <c r="I987" s="132"/>
      <c r="J987" s="132"/>
      <c r="K987" s="132"/>
      <c r="L987" s="132"/>
    </row>
    <row r="988" spans="1:12" ht="15.75" thickBot="1" x14ac:dyDescent="0.3">
      <c r="A988" s="132"/>
      <c r="B988" s="132"/>
      <c r="C988" s="132"/>
      <c r="D988" s="132"/>
      <c r="E988" s="132"/>
      <c r="F988" s="132"/>
      <c r="G988" s="132"/>
      <c r="H988" s="132"/>
      <c r="I988" s="132"/>
      <c r="J988" s="132"/>
      <c r="K988" s="132"/>
      <c r="L988" s="132"/>
    </row>
    <row r="989" spans="1:12" ht="15.75" thickBot="1" x14ac:dyDescent="0.3">
      <c r="A989" s="132"/>
      <c r="B989" s="132"/>
      <c r="C989" s="132"/>
      <c r="D989" s="132"/>
      <c r="E989" s="132"/>
      <c r="F989" s="132"/>
      <c r="G989" s="132"/>
      <c r="H989" s="132"/>
      <c r="I989" s="132"/>
      <c r="J989" s="132"/>
      <c r="K989" s="132"/>
      <c r="L989" s="132"/>
    </row>
    <row r="990" spans="1:12" ht="15.75" thickBot="1" x14ac:dyDescent="0.3">
      <c r="A990" s="132"/>
      <c r="B990" s="132"/>
      <c r="C990" s="132"/>
      <c r="D990" s="132"/>
      <c r="E990" s="132"/>
      <c r="F990" s="132"/>
      <c r="G990" s="132"/>
      <c r="H990" s="132"/>
      <c r="I990" s="132"/>
      <c r="J990" s="132"/>
      <c r="K990" s="132"/>
      <c r="L990" s="132"/>
    </row>
    <row r="991" spans="1:12" ht="15.75" thickBot="1" x14ac:dyDescent="0.3">
      <c r="A991" s="132"/>
      <c r="B991" s="132"/>
      <c r="C991" s="132"/>
      <c r="D991" s="132"/>
      <c r="E991" s="132"/>
      <c r="F991" s="132"/>
      <c r="G991" s="132"/>
      <c r="H991" s="132"/>
      <c r="I991" s="132"/>
      <c r="J991" s="132"/>
      <c r="K991" s="132"/>
      <c r="L991" s="132"/>
    </row>
    <row r="992" spans="1:12" ht="15.75" thickBot="1" x14ac:dyDescent="0.3">
      <c r="A992" s="132"/>
      <c r="B992" s="132"/>
      <c r="C992" s="132"/>
      <c r="D992" s="132"/>
      <c r="E992" s="132"/>
      <c r="F992" s="132"/>
      <c r="G992" s="132"/>
      <c r="H992" s="132"/>
      <c r="I992" s="132"/>
      <c r="J992" s="132"/>
      <c r="K992" s="132"/>
      <c r="L992" s="132"/>
    </row>
    <row r="993" spans="1:12" ht="15.75" thickBot="1" x14ac:dyDescent="0.3">
      <c r="A993" s="132"/>
      <c r="B993" s="132"/>
      <c r="C993" s="132"/>
      <c r="D993" s="132"/>
      <c r="E993" s="132"/>
      <c r="F993" s="132"/>
      <c r="G993" s="132"/>
      <c r="H993" s="132"/>
      <c r="I993" s="132"/>
      <c r="J993" s="132"/>
      <c r="K993" s="132"/>
      <c r="L993" s="132"/>
    </row>
    <row r="994" spans="1:12" ht="15.75" thickBot="1" x14ac:dyDescent="0.3">
      <c r="A994" s="132"/>
      <c r="B994" s="132"/>
      <c r="C994" s="132"/>
      <c r="D994" s="132"/>
      <c r="E994" s="132"/>
      <c r="F994" s="132"/>
      <c r="G994" s="132"/>
      <c r="H994" s="132"/>
      <c r="I994" s="132"/>
      <c r="J994" s="132"/>
      <c r="K994" s="132"/>
      <c r="L994" s="132"/>
    </row>
    <row r="995" spans="1:12" ht="15.75" thickBot="1" x14ac:dyDescent="0.3">
      <c r="A995" s="132"/>
      <c r="B995" s="132"/>
      <c r="C995" s="132"/>
      <c r="D995" s="132"/>
      <c r="E995" s="132"/>
      <c r="F995" s="132"/>
      <c r="G995" s="132"/>
      <c r="H995" s="132"/>
      <c r="I995" s="132"/>
      <c r="J995" s="132"/>
      <c r="K995" s="132"/>
      <c r="L995" s="132"/>
    </row>
    <row r="996" spans="1:12" ht="15.75" thickBot="1" x14ac:dyDescent="0.3">
      <c r="A996" s="132"/>
      <c r="B996" s="132"/>
      <c r="C996" s="132"/>
      <c r="D996" s="132"/>
      <c r="E996" s="132"/>
      <c r="F996" s="132"/>
      <c r="G996" s="132"/>
      <c r="H996" s="132"/>
      <c r="I996" s="132"/>
      <c r="J996" s="132"/>
      <c r="K996" s="132"/>
      <c r="L996" s="132"/>
    </row>
    <row r="997" spans="1:12" ht="15.75" thickBot="1" x14ac:dyDescent="0.3">
      <c r="A997" s="132"/>
      <c r="B997" s="132"/>
      <c r="C997" s="132"/>
      <c r="D997" s="132"/>
      <c r="E997" s="132"/>
      <c r="F997" s="132"/>
      <c r="G997" s="132"/>
      <c r="H997" s="132"/>
      <c r="I997" s="132"/>
      <c r="J997" s="132"/>
      <c r="K997" s="132"/>
      <c r="L997" s="132"/>
    </row>
    <row r="998" spans="1:12" ht="15.75" thickBot="1" x14ac:dyDescent="0.3">
      <c r="A998" s="132"/>
      <c r="B998" s="132"/>
      <c r="C998" s="132"/>
      <c r="D998" s="132"/>
      <c r="E998" s="132"/>
      <c r="F998" s="132"/>
      <c r="G998" s="132"/>
      <c r="H998" s="132"/>
      <c r="I998" s="132"/>
      <c r="J998" s="132"/>
      <c r="K998" s="132"/>
      <c r="L998" s="132"/>
    </row>
    <row r="999" spans="1:12" ht="15.75" thickBot="1" x14ac:dyDescent="0.3">
      <c r="A999" s="132"/>
      <c r="B999" s="132"/>
      <c r="C999" s="132"/>
      <c r="D999" s="132"/>
      <c r="E999" s="132"/>
      <c r="F999" s="132"/>
      <c r="G999" s="132"/>
      <c r="H999" s="132"/>
      <c r="I999" s="132"/>
      <c r="J999" s="132"/>
      <c r="K999" s="132"/>
      <c r="L999" s="132"/>
    </row>
  </sheetData>
  <mergeCells count="2">
    <mergeCell ref="B1:F1"/>
    <mergeCell ref="B11:I11"/>
  </mergeCells>
  <hyperlinks>
    <hyperlink ref="B12" r:id="rId1" display="http://s.no/" xr:uid="{E80598DA-C1C2-4AE1-9649-9BC8315025E4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Dashboard</vt:lpstr>
      <vt:lpstr>Summary_1</vt:lpstr>
      <vt:lpstr>Top</vt:lpstr>
      <vt:lpstr>Type_Distributed_Gap</vt:lpstr>
      <vt:lpstr>Summary</vt:lpstr>
      <vt:lpstr>By_vaccine_type</vt:lpstr>
      <vt:lpstr>Details</vt:lpstr>
      <vt:lpstr>Vaccine_PHLMC</vt:lpstr>
      <vt:lpstr>Summary!Print_Area</vt:lpstr>
      <vt:lpstr>Summary_1!Print_Area</vt:lpstr>
      <vt:lpstr>Top!Print_Area</vt:lpstr>
      <vt:lpstr>Type_Distributed_Gap!Print_Area</vt:lpstr>
      <vt:lpstr>Summary!Print_Titles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Prabin</dc:creator>
  <cp:lastModifiedBy>Prabin</cp:lastModifiedBy>
  <cp:lastPrinted>2021-12-28T03:49:42Z</cp:lastPrinted>
  <dcterms:created xsi:type="dcterms:W3CDTF">2021-12-07T10:50:54Z</dcterms:created>
  <dcterms:modified xsi:type="dcterms:W3CDTF">2021-12-28T03:51:04Z</dcterms:modified>
</cp:coreProperties>
</file>